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8B258A15-8A39-8640-820D-8108EB2622B8}" xr6:coauthVersionLast="47" xr6:coauthVersionMax="47" xr10:uidLastSave="{00000000-0000-0000-0000-000000000000}"/>
  <bookViews>
    <workbookView xWindow="0" yWindow="500" windowWidth="51200" windowHeight="26560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B4" i="2"/>
  <c r="E10" i="24"/>
  <c r="E10" i="23"/>
  <c r="E10" i="22"/>
  <c r="E10" i="12"/>
  <c r="E10" i="4"/>
  <c r="E10" i="3"/>
  <c r="E10" i="18"/>
  <c r="E10" i="16"/>
  <c r="H5" i="2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A7" i="21"/>
  <c r="H13" i="3" s="1"/>
  <c r="H13" i="16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<sst xmlns="http://schemas.openxmlformats.org/spreadsheetml/2006/main" count="1458" uniqueCount="467">
  <si>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</si>
  <si>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</si>
  <si>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</si>
  <si>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</si>
  <si>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</si>
  <si>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</si>
  <si>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</si>
  <si>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</si>
  <si>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</si>
  <si>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</si>
  <si>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</si>
  <si>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</si>
  <si>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</si>
  <si>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</si>
  <si>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</si>
  <si>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</si>
  <si>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</si>
  <si>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</si>
  <si>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</si>
  <si>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</si>
  <si>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</si>
  <si>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</si>
  <si>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</si>
  <si>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</si>
  <si>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</si>
  <si>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</si>
  <si>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</si>
  <si>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</si>
  <si>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</si>
  <si>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</si>
  <si>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</si>
  <si>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</si>
  <si>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</si>
  <si>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</si>
  <si>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</si>
  <si>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</si>
  <si>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</si>
  <si>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</si>
  <si>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</si>
  <si>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</si>
  <si>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</si>
  <si>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</si>
  <si>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</si>
  <si>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</si>
  <si>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</si>
  <si>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</si>
  <si>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</si>
  <si>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</si>
  <si>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</si>
  <si>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</si>
  <si>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</si>
  <si>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</si>
  <si>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</si>
  <si>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</si>
  <si>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</si>
  <si>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</si>
  <si>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</si>
  <si>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</si>
  <si>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</si>
  <si>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</si>
  <si>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</si>
  <si>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</si>
  <si>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</si>
  <si>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</si>
  <si>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</si>
  <si>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</si>
  <si>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</si>
  <si>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</si>
  <si>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</si>
  <si>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</si>
  <si>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</si>
  <si>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</si>
  <si>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</si>
  <si>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</si>
  <si>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</si>
  <si>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</si>
  <si>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</si>
  <si>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</si>
  <si>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</si>
  <si>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</si>
  <si>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</si>
  <si>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</si>
  <si>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</si>
  <si>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</si>
  <si>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</si>
  <si>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</si>
  <si>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</si>
  <si>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</si>
  <si>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</si>
  <si>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</si>
  <si>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</si>
  <si>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</si>
  <si>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</si>
  <si>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</si>
  <si>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</si>
  <si>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</si>
  <si>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</si>
  <si>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</si>
  <si>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</si>
  <si>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</si>
  <si>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</si>
  <si>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</si>
  <si>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</si>
  <si>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</si>
  <si>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</si>
  <si>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</si>
  <si>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</si>
  <si>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</si>
  <si>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</si>
  <si>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</si>
  <si>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</si>
  <si>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</si>
  <si>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</si>
  <si>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</si>
  <si>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</si>
  <si>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</si>
  <si>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</si>
  <si>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</si>
  <si>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</si>
  <si>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</si>
  <si>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</si>
  <si>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</si>
  <si>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</si>
  <si>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</si>
  <si>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</si>
  <si>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</si>
  <si>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</si>
  <si>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</si>
  <si>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</si>
  <si>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</si>
  <si>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</si>
  <si>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</si>
  <si>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</si>
  <si>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</si>
  <si>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</si>
  <si>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</si>
  <si>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</si>
  <si>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</si>
  <si>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</si>
  <si>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</si>
  <si>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</si>
  <si>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</si>
  <si>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</si>
  <si>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</si>
  <si>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</si>
  <si>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</si>
  <si>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</si>
  <si>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</si>
  <si>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</si>
  <si>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</si>
  <si>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</si>
  <si>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</si>
  <si>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</si>
  <si>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</si>
  <si>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</si>
  <si>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</si>
  <si>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</si>
  <si>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</si>
  <si>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</si>
  <si>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</si>
  <si>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</si>
  <si>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</si>
  <si>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</si>
  <si>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</si>
  <si>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</si>
  <si>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</si>
  <si>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</si>
  <si>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</si>
  <si>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</si>
  <si>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</si>
  <si>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</si>
  <si>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</si>
  <si>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</si>
  <si>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</si>
  <si>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</si>
  <si>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</si>
  <si>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</si>
  <si>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</si>
  <si>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</si>
  <si>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</si>
  <si>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</si>
  <si>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</si>
  <si>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</si>
  <si>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</si>
  <si>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</si>
  <si>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</si>
  <si>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</si>
  <si>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</si>
  <si>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</si>
  <si>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</si>
  <si>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</si>
  <si>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</si>
  <si>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</si>
  <si>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</si>
  <si>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</si>
  <si>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</si>
  <si>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</si>
  <si>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</si>
  <si>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</si>
  <si>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</si>
  <si>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</si>
  <si>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</si>
  <si>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</si>
  <si>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</si>
  <si>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</si>
  <si>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</si>
  <si>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</si>
  <si>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</si>
  <si>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</si>
  <si>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</si>
  <si>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</si>
  <si>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</si>
  <si>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</si>
  <si>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</si>
  <si>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</si>
  <si>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</si>
  <si>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</si>
  <si>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</si>
  <si>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</si>
  <si>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</si>
  <si>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</si>
  <si>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</si>
  <si>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</si>
  <si>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</si>
  <si>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</si>
  <si>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</si>
  <si>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</si>
  <si>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</si>
  <si>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</si>
  <si>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</si>
  <si>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</si>
  <si>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</si>
  <si>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</si>
  <si>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</si>
  <si>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</si>
  <si>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</si>
  <si>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</si>
  <si>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</si>
  <si>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</si>
  <si>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</si>
  <si>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</si>
  <si>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</si>
  <si>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</si>
  <si>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</si>
  <si>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</si>
  <si>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</si>
  <si>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</si>
  <si>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</si>
  <si>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</si>
  <si>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</si>
  <si>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</si>
  <si>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</si>
  <si>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</si>
  <si>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</si>
  <si>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Histoire mondiale et connectée de la Méditerranée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</si>
  <si>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</si>
  <si>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</si>
  <si>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</si>
  <si>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</si>
  <si>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</si>
  <si>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</si>
  <si>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</si>
  <si>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t>Chaque UE est définitivement acquise dès lors que l'étudiant.e y a obtenu la moyenne égale ou supérieure à 10/20. Au sein de chaque UE, il y a compensation entre les ECUE.</t>
    </r>
    <r>
      <rPr>
        <b/>
        <sz val="11"/>
        <color theme="7" tint="0.39997558519241921"/>
        <rFont val="Calibri"/>
        <family val="2"/>
        <scheme val="minor"/>
      </rPr>
      <t xml:space="preserve"> </t>
    </r>
    <r>
      <rPr>
        <b/>
        <strike/>
        <sz val="11"/>
        <color rgb="FFFF0000"/>
        <rFont val="Calibri (Corps)"/>
      </rPr>
      <t>AU sein chaque ECUE, il y a compensation entre les sous-ECUE</t>
    </r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</si>
  <si>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</si>
  <si>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</si>
  <si>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</si>
  <si>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r>
      <t>Chaque année du Master est définitivement acquise dès lors que l'étudiant.e y a obtenu une moyenne égale ou supérieure à 10/20. Au cours de chaque année, il y a compensation entre les 2 semestres</t>
    </r>
    <r>
      <rPr>
        <b/>
        <sz val="11"/>
        <color rgb="FFFFC000"/>
        <rFont val="Calibri"/>
        <family val="2"/>
        <scheme val="minor"/>
      </rPr>
      <t xml:space="preserve">, </t>
    </r>
    <r>
      <rPr>
        <b/>
        <sz val="11"/>
        <color rgb="FFFF0000"/>
        <rFont val="Calibri (Corps)"/>
      </rPr>
      <t>dès lors que la note obtenue au mémoire de S4 respecte le seuil prescrit</t>
    </r>
  </si>
  <si>
    <t>Note éliminatoire/ Note seuil</t>
  </si>
  <si>
    <t>Une note de mémoire ou de rapport de stage au S4 inférieure à 10/20 ajourne le semestre et l'année. [NOUS AVONS SUPPRIME LE SEUIL POUR LE MÉMOIRE AU S2)</t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</si>
  <si>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</si>
  <si>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</si>
  <si>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</si>
  <si>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</si>
  <si>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</si>
  <si>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</si>
  <si>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</si>
  <si>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</si>
  <si>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</si>
  <si>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</si>
  <si>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</si>
  <si>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</si>
  <si>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</si>
  <si>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</si>
  <si>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</si>
  <si>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</si>
  <si>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</si>
  <si>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</si>
  <si>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</si>
  <si>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</si>
  <si>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</si>
  <si>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</si>
  <si>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</si>
  <si>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</si>
  <si>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département d'histoire - EUR ODYSSEE</t>
  </si>
  <si>
    <t>Voir maquette EUR pour le détail des choix. Participation de 36h par le parcours au pot commun sur les deux ans</t>
  </si>
  <si>
    <t>Historiographie et Sources de la recherche 1</t>
  </si>
  <si>
    <t>2.1</t>
  </si>
  <si>
    <t>Histoire des écoles historiques (XVIIe-XXIs s.)</t>
  </si>
  <si>
    <t>2.2</t>
  </si>
  <si>
    <t xml:space="preserve">Sources et corpus </t>
  </si>
  <si>
    <t>L'étudiant.e CHOISIT UNE des options qui suivent sur les 4 proposées</t>
  </si>
  <si>
    <t>Min 1 Max 1</t>
  </si>
  <si>
    <t>2.2.1</t>
  </si>
  <si>
    <t>Sources et Corpus manuscrits (médiévale et moderne)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</si>
  <si>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</si>
  <si>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</si>
  <si>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</si>
  <si>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</si>
  <si>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</si>
  <si>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</si>
  <si>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</si>
  <si>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</si>
  <si>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</si>
  <si>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Arcéhologie, histoire, histoire des images de la même mention</t>
  </si>
  <si>
    <t>3.2</t>
  </si>
  <si>
    <t>Sources et Corpus 2</t>
  </si>
  <si>
    <t>Même choix que pour l'UE2, avec obligation pour l'étudiant de prendre un cours différent</t>
  </si>
  <si>
    <t>3.2.1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</si>
  <si>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</si>
  <si>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</si>
  <si>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</si>
  <si>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</si>
  <si>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</si>
  <si>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</si>
  <si>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parmis les deux</t>
  </si>
  <si>
    <t>4.1.1</t>
  </si>
  <si>
    <t>Instruments de la recherche pour les mondes anciens et médiévaux</t>
  </si>
  <si>
    <t>Parcours Gouverner et Administrer de la même mention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</si>
  <si>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</si>
  <si>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</si>
  <si>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</si>
  <si>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</si>
  <si>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</si>
  <si>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</si>
  <si>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</si>
  <si>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5.2</t>
  </si>
  <si>
    <t>Actualité de la recherche sur les mondes modernes et contemporain</t>
  </si>
  <si>
    <t>Outils de la recherche 1</t>
  </si>
  <si>
    <t>6.1</t>
  </si>
  <si>
    <t>Traiter les données à l'heure du digital</t>
  </si>
  <si>
    <t>portée</t>
  </si>
  <si>
    <t>2 sous-ECUE au choix de 12h (6h CM et 6h TD) sur les 4 proposées</t>
  </si>
  <si>
    <t>Min2 Max2</t>
  </si>
  <si>
    <t>6.1.1</t>
  </si>
  <si>
    <t>Formalisation des données historiques et statistiques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</si>
  <si>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</si>
  <si>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</si>
  <si>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</si>
  <si>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</si>
  <si>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</si>
  <si>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</si>
  <si>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</si>
  <si>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</si>
  <si>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</si>
  <si>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</si>
  <si>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</si>
  <si>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</si>
  <si>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</si>
  <si>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</si>
  <si>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</si>
  <si>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</si>
  <si>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</si>
  <si>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</si>
  <si>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</si>
  <si>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</si>
  <si>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</si>
  <si>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</si>
  <si>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</si>
  <si>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</si>
  <si>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</si>
  <si>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</si>
  <si>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</si>
  <si>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</si>
  <si>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</si>
  <si>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</si>
  <si>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</si>
  <si>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</si>
  <si>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</si>
  <si>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</si>
  <si>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</si>
  <si>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</si>
  <si>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</si>
  <si>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voire modalités proposées par le LANSAD</t>
  </si>
  <si>
    <t>EUR Switch 2</t>
  </si>
  <si>
    <t>EUR ODYSSEE</t>
  </si>
  <si>
    <t>Voir maquette EUR pour le détail des choix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</si>
  <si>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</si>
  <si>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</si>
  <si>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</si>
  <si>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</si>
  <si>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</si>
  <si>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</si>
  <si>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</si>
  <si>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</si>
  <si>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du parcours</t>
  </si>
  <si>
    <t>3.1.</t>
  </si>
  <si>
    <t>Identités, mobilités, minorités en Méditerranée</t>
  </si>
  <si>
    <t>cours assurés par l'EUR LEX@société</t>
  </si>
  <si>
    <t>3.2.</t>
  </si>
  <si>
    <t>Les Méditerranées : globales, connectées, transnationales ?</t>
  </si>
  <si>
    <t>PPR</t>
  </si>
  <si>
    <t>4.1.</t>
  </si>
  <si>
    <t>Atelier d'écriture 2</t>
  </si>
  <si>
    <t>4.2.</t>
  </si>
  <si>
    <t>Epistémologie des sciences historiques et régimes d'historicité</t>
  </si>
  <si>
    <t>4.3.</t>
  </si>
  <si>
    <t>Outils de la recherche 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</si>
  <si>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</si>
  <si>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</si>
  <si>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</si>
  <si>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</si>
  <si>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</si>
  <si>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</si>
  <si>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</si>
  <si>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</si>
  <si>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</si>
  <si>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</si>
  <si>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</si>
  <si>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</si>
  <si>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</si>
  <si>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</si>
  <si>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</si>
  <si>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Seuil de compensation</t>
  </si>
  <si>
    <t>2ème Année</t>
  </si>
  <si>
    <t>Switch Odyssée</t>
  </si>
  <si>
    <t xml:space="preserve">Voir maquette EUR pour le détail des choix. </t>
  </si>
  <si>
    <t>Enseignements transversaux</t>
  </si>
  <si>
    <t xml:space="preserve">Iconographie politique </t>
  </si>
  <si>
    <t>Villes et sociétés urbaines</t>
  </si>
  <si>
    <t>Options de spécialisation 1</t>
  </si>
  <si>
    <t>Min2Max2</t>
  </si>
  <si>
    <t>Confits en Méditerranée</t>
  </si>
  <si>
    <t>Droit du patrimoine</t>
  </si>
  <si>
    <t>Parcours A2HI/Parcours  Gouverner et Administrer de la même mentio</t>
  </si>
  <si>
    <t>enseignements assurés par des professionnels</t>
  </si>
  <si>
    <t>3.3</t>
  </si>
  <si>
    <t>Histoire de l'Etat - Perspectives diachroniques (2)</t>
  </si>
  <si>
    <t>3.4</t>
  </si>
  <si>
    <t>Collections et muséographie</t>
  </si>
  <si>
    <t>3.5</t>
  </si>
  <si>
    <t>Question d'agrégation. Histoire ancienne</t>
  </si>
  <si>
    <t>3.6</t>
  </si>
  <si>
    <t>Question d'agrégation. Histoire moderne</t>
  </si>
  <si>
    <t>Options de spécialisation 2</t>
  </si>
  <si>
    <t>Histoire de l'Euroméditérranée (XVIIIe-XXIe)</t>
  </si>
  <si>
    <t>cours assuré en majorité par l'Université d'Aix (convention à faire)</t>
  </si>
  <si>
    <t>Echanges et circulations en Méditerranée</t>
  </si>
  <si>
    <t>4.3</t>
  </si>
  <si>
    <t>Question d'agrégation. Histoire médiévale</t>
  </si>
  <si>
    <t>parcours A2HI de la même mention</t>
  </si>
  <si>
    <t>4.4</t>
  </si>
  <si>
    <t>Question d'agrégation.  Histoire contemporaine</t>
  </si>
  <si>
    <t>Options de spécialisation 3</t>
  </si>
  <si>
    <t>5.1.</t>
  </si>
  <si>
    <t>Modèles méditerranéens : politiques, cultures et sociétés</t>
  </si>
  <si>
    <t>5.2.</t>
  </si>
  <si>
    <t>laboratoires CMMC et CEPAM</t>
  </si>
  <si>
    <t>Présenter sa recherche</t>
  </si>
  <si>
    <t>6.2.</t>
  </si>
  <si>
    <t>Présenter sa recherche à l'oral</t>
  </si>
  <si>
    <t>*</t>
  </si>
  <si>
    <t>7h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</si>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</sst>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trike/>
      <sz val="11"/>
      <color rgb="FFFF000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4" fillId="9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94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140625" bestFit="1" customWidth="1"/>
    <col min="6" max="6" width="64.140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 ht="15.95">
      <c r="C35" s="34" t="s">
        <v>155</v>
      </c>
      <c r="O35" s="1" t="s">
        <v>86</v>
      </c>
      <c r="P35" s="1" t="s">
        <v>156</v>
      </c>
    </row>
    <row r="36" spans="3:16" ht="15.95">
      <c r="C36" s="33" t="s">
        <v>157</v>
      </c>
      <c r="O36" s="1" t="s">
        <v>87</v>
      </c>
      <c r="P36" s="1" t="s">
        <v>158</v>
      </c>
    </row>
    <row r="37" spans="3:16" ht="15.95">
      <c r="C37" s="33" t="s">
        <v>159</v>
      </c>
      <c r="O37" s="1" t="s">
        <v>95</v>
      </c>
      <c r="P37" s="1" t="s">
        <v>160</v>
      </c>
    </row>
    <row r="38" spans="3:16" ht="15.95">
      <c r="C38" s="33" t="s">
        <v>161</v>
      </c>
      <c r="O38" s="1" t="s">
        <v>100</v>
      </c>
      <c r="P38" s="1" t="s">
        <v>162</v>
      </c>
    </row>
    <row r="39" spans="3:16" ht="15.95">
      <c r="C39" s="33" t="s">
        <v>163</v>
      </c>
      <c r="F39" s="48"/>
      <c r="O39" s="1" t="s">
        <v>108</v>
      </c>
      <c r="P39" s="1" t="s">
        <v>164</v>
      </c>
    </row>
    <row r="40" spans="3:16" ht="15.95">
      <c r="C40" s="33" t="s">
        <v>165</v>
      </c>
      <c r="O40" s="1" t="s">
        <v>68</v>
      </c>
      <c r="P40" s="1" t="s">
        <v>166</v>
      </c>
    </row>
    <row r="41" spans="3:16" ht="15.95">
      <c r="C41" s="33" t="s">
        <v>167</v>
      </c>
      <c r="O41" s="1" t="s">
        <v>103</v>
      </c>
      <c r="P41" s="1" t="s">
        <v>168</v>
      </c>
    </row>
    <row r="42" spans="3:16" ht="15.95">
      <c r="C42" s="33" t="s">
        <v>169</v>
      </c>
      <c r="O42" s="1" t="s">
        <v>77</v>
      </c>
      <c r="P42" s="1" t="s">
        <v>170</v>
      </c>
    </row>
    <row r="43" spans="3:16" ht="15.95">
      <c r="C43" s="33" t="s">
        <v>171</v>
      </c>
      <c r="O43" s="1" t="s">
        <v>113</v>
      </c>
      <c r="P43" s="1" t="s">
        <v>172</v>
      </c>
    </row>
    <row r="44" spans="3:16" ht="15.95">
      <c r="C44" s="33" t="s">
        <v>173</v>
      </c>
      <c r="O44" s="1" t="s">
        <v>69</v>
      </c>
      <c r="P44" s="1" t="s">
        <v>174</v>
      </c>
    </row>
    <row r="45" spans="3:16" ht="15.95">
      <c r="C45" s="33" t="s">
        <v>175</v>
      </c>
      <c r="O45" s="1" t="s">
        <v>69</v>
      </c>
      <c r="P45" s="1" t="s">
        <v>176</v>
      </c>
    </row>
    <row r="46" spans="3:16" ht="15.95">
      <c r="C46" s="33" t="s">
        <v>177</v>
      </c>
      <c r="O46" s="1" t="s">
        <v>79</v>
      </c>
      <c r="P46" s="1" t="s">
        <v>178</v>
      </c>
    </row>
    <row r="47" spans="3:16" ht="15.95">
      <c r="C47" s="33" t="s">
        <v>179</v>
      </c>
      <c r="O47" s="1" t="s">
        <v>88</v>
      </c>
      <c r="P47" s="1" t="s">
        <v>180</v>
      </c>
    </row>
    <row r="48" spans="3:16" ht="15.95">
      <c r="C48" s="33" t="s">
        <v>181</v>
      </c>
      <c r="O48" s="1" t="s">
        <v>70</v>
      </c>
      <c r="P48" s="1" t="s">
        <v>182</v>
      </c>
    </row>
    <row r="49" spans="3:16" ht="15.95">
      <c r="C49" s="33" t="s">
        <v>183</v>
      </c>
      <c r="O49" s="1" t="s">
        <v>80</v>
      </c>
      <c r="P49" s="1" t="s">
        <v>184</v>
      </c>
    </row>
    <row r="50" spans="3:16" ht="15.95">
      <c r="C50" s="33" t="s">
        <v>185</v>
      </c>
      <c r="O50" s="1" t="s">
        <v>89</v>
      </c>
      <c r="P50" s="1" t="s">
        <v>186</v>
      </c>
    </row>
    <row r="51" spans="3:16" ht="15.95">
      <c r="C51" s="33" t="s">
        <v>187</v>
      </c>
      <c r="O51" s="1" t="s">
        <v>78</v>
      </c>
      <c r="P51" s="1" t="s">
        <v>188</v>
      </c>
    </row>
    <row r="52" spans="3:16" ht="15.95">
      <c r="C52" s="33" t="s">
        <v>189</v>
      </c>
      <c r="O52" s="1" t="s">
        <v>78</v>
      </c>
      <c r="P52" s="1" t="s">
        <v>190</v>
      </c>
    </row>
    <row r="53" spans="3:16" ht="32.1">
      <c r="C53" s="33" t="s">
        <v>191</v>
      </c>
      <c r="O53" s="1" t="s">
        <v>102</v>
      </c>
      <c r="P53" s="1" t="s">
        <v>192</v>
      </c>
    </row>
    <row r="54" spans="3:16" ht="15.95">
      <c r="C54" s="33" t="s">
        <v>193</v>
      </c>
      <c r="O54" s="1" t="s">
        <v>110</v>
      </c>
      <c r="P54" s="1" t="s">
        <v>194</v>
      </c>
    </row>
    <row r="55" spans="3:16" ht="15.95">
      <c r="C55" s="33" t="s">
        <v>195</v>
      </c>
      <c r="O55" s="1" t="s">
        <v>90</v>
      </c>
      <c r="P55" s="1" t="s">
        <v>196</v>
      </c>
    </row>
    <row r="56" spans="3:16" ht="15.95">
      <c r="C56" s="33" t="s">
        <v>197</v>
      </c>
      <c r="O56" s="1" t="s">
        <v>117</v>
      </c>
      <c r="P56" s="1" t="s">
        <v>123</v>
      </c>
    </row>
    <row r="57" spans="3:16" ht="32.1">
      <c r="C57" s="33" t="s">
        <v>198</v>
      </c>
    </row>
    <row r="58" spans="3:16" ht="15.95">
      <c r="C58" s="33" t="s">
        <v>199</v>
      </c>
    </row>
    <row r="59" spans="3:16" ht="15.95">
      <c r="C59" s="33" t="s">
        <v>200</v>
      </c>
    </row>
    <row r="60" spans="3:16" ht="15.95">
      <c r="C60" s="33" t="s">
        <v>201</v>
      </c>
    </row>
    <row r="61" spans="3:16" ht="15.95">
      <c r="C61" s="33" t="s">
        <v>202</v>
      </c>
    </row>
    <row r="62" spans="3:16" ht="15.95">
      <c r="C62" s="33" t="s">
        <v>203</v>
      </c>
    </row>
    <row r="63" spans="3:16" ht="15.95">
      <c r="C63" s="33" t="s">
        <v>204</v>
      </c>
    </row>
    <row r="64" spans="3:16" ht="15.95">
      <c r="C64" s="33" t="s">
        <v>205</v>
      </c>
    </row>
    <row r="65" spans="3:3" ht="15.95">
      <c r="C65" s="33" t="s">
        <v>206</v>
      </c>
    </row>
    <row r="66" spans="3:3" ht="15.95">
      <c r="C66" s="33" t="s">
        <v>207</v>
      </c>
    </row>
    <row r="67" spans="3:3" ht="15.95">
      <c r="C67" s="33" t="s">
        <v>208</v>
      </c>
    </row>
    <row r="68" spans="3:3" ht="15.95">
      <c r="C68" s="33" t="s">
        <v>209</v>
      </c>
    </row>
    <row r="69" spans="3:3" ht="15.95">
      <c r="C69" s="33" t="s">
        <v>210</v>
      </c>
    </row>
    <row r="70" spans="3:3" ht="15.95">
      <c r="C70" s="33" t="s">
        <v>211</v>
      </c>
    </row>
    <row r="71" spans="3:3" ht="15.95">
      <c r="C71" s="33" t="s">
        <v>212</v>
      </c>
    </row>
    <row r="72" spans="3:3" ht="15.95">
      <c r="C72" s="33" t="s">
        <v>213</v>
      </c>
    </row>
    <row r="73" spans="3:3" ht="15.95">
      <c r="C73" s="33" t="s">
        <v>214</v>
      </c>
    </row>
    <row r="74" spans="3:3" ht="15.95">
      <c r="C74" s="33" t="s">
        <v>215</v>
      </c>
    </row>
    <row r="75" spans="3:3" ht="15.95">
      <c r="C75" s="33" t="s">
        <v>216</v>
      </c>
    </row>
    <row r="76" spans="3:3" ht="15.95">
      <c r="C76" s="33" t="s">
        <v>217</v>
      </c>
    </row>
    <row r="77" spans="3:3" ht="15.95">
      <c r="C77" s="33" t="s">
        <v>218</v>
      </c>
    </row>
    <row r="78" spans="3:3" ht="15.95">
      <c r="C78" s="33" t="s">
        <v>219</v>
      </c>
    </row>
    <row r="79" spans="3:3" ht="15.95">
      <c r="C79" s="33" t="s">
        <v>220</v>
      </c>
    </row>
    <row r="80" spans="3:3" ht="15.95">
      <c r="C80" s="33" t="s">
        <v>221</v>
      </c>
    </row>
    <row r="81" spans="3:3" ht="15.95">
      <c r="C81" s="33" t="s">
        <v>222</v>
      </c>
    </row>
    <row r="82" spans="3:3" ht="15.95">
      <c r="C82" s="33" t="s">
        <v>223</v>
      </c>
    </row>
    <row r="83" spans="3:3" ht="15.95">
      <c r="C83" s="33" t="s">
        <v>224</v>
      </c>
    </row>
    <row r="84" spans="3:3" ht="15.95">
      <c r="C84" s="33" t="s">
        <v>225</v>
      </c>
    </row>
    <row r="85" spans="3:3" ht="15.95">
      <c r="C85" s="33" t="s">
        <v>226</v>
      </c>
    </row>
    <row r="86" spans="3:3" ht="15.95">
      <c r="C86" s="33" t="s">
        <v>227</v>
      </c>
    </row>
    <row r="87" spans="3:3" ht="15.95">
      <c r="C87" s="33" t="s">
        <v>228</v>
      </c>
    </row>
    <row r="88" spans="3:3" ht="15.95">
      <c r="C88" s="33" t="s">
        <v>229</v>
      </c>
    </row>
    <row r="89" spans="3:3" ht="15.95">
      <c r="C89" s="33" t="s">
        <v>230</v>
      </c>
    </row>
    <row r="90" spans="3:3" ht="15.95">
      <c r="C90" s="33" t="s">
        <v>231</v>
      </c>
    </row>
    <row r="91" spans="3:3" ht="15.95">
      <c r="C91" s="33" t="s">
        <v>232</v>
      </c>
    </row>
    <row r="92" spans="3:3" ht="15.95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selection activeCell="F19" sqref="F19:F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140625" style="18" customWidth="1"/>
    <col min="6" max="6" width="24.7109375" style="18" customWidth="1"/>
    <col min="7" max="7" width="29.140625" style="18" customWidth="1"/>
    <col min="8" max="8" width="36.140625" style="18" customWidth="1"/>
    <col min="9" max="9" width="17" style="18" customWidth="1"/>
    <col min="10" max="10" width="14.140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30" t="s">
        <v>274</v>
      </c>
      <c r="B7" s="124" t="str">
        <f>'Fiche Générale'!B2</f>
        <v>ODYSSEE</v>
      </c>
      <c r="C7" s="130" t="s">
        <v>275</v>
      </c>
      <c r="D7" s="130"/>
      <c r="E7" s="136" t="str">
        <f>'Fiche Générale'!B3</f>
        <v>Histoire, civilisation et patrimoine</v>
      </c>
      <c r="F7" s="124"/>
      <c r="G7" s="130" t="s">
        <v>355</v>
      </c>
      <c r="H7" s="147" t="str">
        <f>'Fiche Générale'!B4</f>
        <v>-</v>
      </c>
      <c r="I7" s="147"/>
      <c r="J7" s="147"/>
    </row>
    <row r="8" spans="1:10" ht="18" customHeight="1">
      <c r="A8" s="130"/>
      <c r="B8" s="125"/>
      <c r="C8" s="130"/>
      <c r="D8" s="130"/>
      <c r="E8" s="137"/>
      <c r="F8" s="125"/>
      <c r="G8" s="130"/>
      <c r="H8" s="147"/>
      <c r="I8" s="147"/>
      <c r="J8" s="147"/>
    </row>
    <row r="9" spans="1:10" ht="18" customHeight="1">
      <c r="A9" s="130"/>
      <c r="B9" s="125"/>
      <c r="C9" s="130"/>
      <c r="D9" s="130"/>
      <c r="E9" s="138"/>
      <c r="F9" s="126"/>
      <c r="G9" s="130"/>
      <c r="H9" s="147"/>
      <c r="I9" s="147"/>
      <c r="J9" s="147"/>
    </row>
    <row r="10" spans="1:10" ht="18" customHeight="1">
      <c r="A10" s="130"/>
      <c r="B10" s="125"/>
      <c r="C10" s="135" t="s">
        <v>277</v>
      </c>
      <c r="D10" s="135"/>
      <c r="E10" s="139" t="str">
        <f>'Fiche Générale'!C12</f>
        <v>Histoire mondiale et connectée de la Méditerranée</v>
      </c>
      <c r="F10" s="140"/>
      <c r="G10" s="140"/>
      <c r="H10" s="140"/>
      <c r="I10" s="140"/>
      <c r="J10" s="141"/>
    </row>
    <row r="11" spans="1:10" ht="18" customHeight="1">
      <c r="A11" s="130"/>
      <c r="B11" s="126"/>
      <c r="C11" s="135"/>
      <c r="D11" s="135"/>
      <c r="E11" s="142"/>
      <c r="F11" s="143"/>
      <c r="G11" s="143"/>
      <c r="H11" s="143"/>
      <c r="I11" s="143"/>
      <c r="J11" s="144"/>
    </row>
    <row r="13" spans="1:10">
      <c r="A13" s="129" t="s">
        <v>278</v>
      </c>
      <c r="B13" s="77" t="s">
        <v>423</v>
      </c>
      <c r="C13" s="129" t="s">
        <v>280</v>
      </c>
      <c r="D13" s="129"/>
      <c r="E13" s="151">
        <f>'S1 Maquette'!E13:F14</f>
        <v>0</v>
      </c>
      <c r="F13" s="151"/>
      <c r="G13" s="129" t="s">
        <v>281</v>
      </c>
      <c r="H13" s="75">
        <f>Calcul!J7</f>
        <v>1</v>
      </c>
      <c r="I13" s="77"/>
    </row>
    <row r="14" spans="1:10">
      <c r="A14" s="129"/>
      <c r="B14" s="80"/>
      <c r="C14" s="129"/>
      <c r="D14" s="129"/>
      <c r="E14" s="151"/>
      <c r="F14" s="151"/>
      <c r="G14" s="129"/>
      <c r="H14" s="78"/>
      <c r="I14" s="80"/>
    </row>
    <row r="15" spans="1:10">
      <c r="A15" s="129" t="s">
        <v>282</v>
      </c>
      <c r="B15" s="77" t="s">
        <v>239</v>
      </c>
      <c r="C15" s="131" t="s">
        <v>283</v>
      </c>
      <c r="D15" s="132"/>
      <c r="E15" s="129"/>
      <c r="F15" s="129"/>
      <c r="G15" s="156" t="s">
        <v>284</v>
      </c>
      <c r="H15" s="74">
        <f>Calcul!J20</f>
        <v>0</v>
      </c>
      <c r="I15" s="74"/>
    </row>
    <row r="16" spans="1:10">
      <c r="A16" s="129"/>
      <c r="B16" s="80"/>
      <c r="C16" s="133"/>
      <c r="D16" s="134"/>
      <c r="E16" s="129"/>
      <c r="F16" s="129"/>
      <c r="G16" s="158"/>
      <c r="H16" s="74"/>
      <c r="I16" s="7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>
      <c r="A19" s="25">
        <v>1</v>
      </c>
      <c r="B19" s="5" t="s">
        <v>462</v>
      </c>
      <c r="C19" s="7" t="s">
        <v>12</v>
      </c>
      <c r="D19" s="7">
        <v>30</v>
      </c>
      <c r="E19" s="5" t="s">
        <v>15</v>
      </c>
      <c r="F19" s="5"/>
      <c r="G19" s="5"/>
      <c r="H19" s="7"/>
      <c r="I19" s="7">
        <v>0</v>
      </c>
      <c r="J19" s="7">
        <v>0</v>
      </c>
      <c r="K19" s="7"/>
      <c r="L19" s="7"/>
      <c r="M19" s="7" t="s">
        <v>22</v>
      </c>
      <c r="N19" s="5" t="s">
        <v>327</v>
      </c>
      <c r="O19" s="5" t="s">
        <v>463</v>
      </c>
    </row>
    <row r="20" spans="1:15" s="18" customFormat="1" ht="43.35" customHeight="1">
      <c r="A20" s="25">
        <v>2</v>
      </c>
      <c r="B20" s="5" t="s">
        <v>464</v>
      </c>
      <c r="C20" s="7" t="s">
        <v>12</v>
      </c>
      <c r="D20" s="7">
        <v>0</v>
      </c>
      <c r="E20" s="5" t="s">
        <v>24</v>
      </c>
      <c r="F20" s="5"/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465</v>
      </c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">
    <cfRule type="expression" dxfId="36" priority="6">
      <formula>$C1="Option"</formula>
    </cfRule>
  </conditionalFormatting>
  <conditionalFormatting sqref="A19:M19 A20:O999">
    <cfRule type="expression" dxfId="35" priority="9">
      <formula>$F19="Modification"</formula>
    </cfRule>
    <cfRule type="expression" dxfId="34" priority="10">
      <formula>$F19="Création"</formula>
    </cfRule>
  </conditionalFormatting>
  <conditionalFormatting sqref="A1:O9 A10:E10 K10:O11 A11:D11 A12:O12 A13:H13 J13:O16 A14:F14 A15:H15 A16:F16 A17:O18">
    <cfRule type="expression" dxfId="33" priority="15">
      <formula>$F1="Modification"</formula>
    </cfRule>
    <cfRule type="expression" dxfId="32" priority="16">
      <formula>$F1="Création"</formula>
    </cfRule>
  </conditionalFormatting>
  <conditionalFormatting sqref="A1:O9 K10:O11 A12:O12 J13:O16 A17:O18 A10:E10 A11:D11 A13:H13 A14:F14 A15:H15 A16:F16">
    <cfRule type="expression" dxfId="31" priority="14">
      <formula>$F1="Fermeture"</formula>
    </cfRule>
  </conditionalFormatting>
  <conditionalFormatting sqref="A20:O999 A19:M19">
    <cfRule type="expression" dxfId="30" priority="8">
      <formula>$F19="Fermeture"</formula>
    </cfRule>
  </conditionalFormatting>
  <conditionalFormatting sqref="G1:N999">
    <cfRule type="expression" dxfId="29" priority="1">
      <formula>$C1="Option"</formula>
    </cfRule>
  </conditionalFormatting>
  <conditionalFormatting sqref="N1:N18">
    <cfRule type="expression" dxfId="28" priority="13">
      <formula>$M1="Porteuse"</formula>
    </cfRule>
  </conditionalFormatting>
  <conditionalFormatting sqref="N19">
    <cfRule type="expression" dxfId="27" priority="2">
      <formula>$M19="Porteuse"</formula>
    </cfRule>
  </conditionalFormatting>
  <conditionalFormatting sqref="N20:N999">
    <cfRule type="expression" dxfId="26" priority="7">
      <formula>$M20="Porteuse"</formula>
    </cfRule>
  </conditionalFormatting>
  <conditionalFormatting sqref="N19:O19">
    <cfRule type="expression" dxfId="25" priority="3">
      <formula>$F19="Fermeture"</formula>
    </cfRule>
    <cfRule type="expression" dxfId="24" priority="4">
      <formula>$F19="Modification"</formula>
    </cfRule>
    <cfRule type="expression" dxfId="23" priority="5">
      <formula>$F19="Création"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B1" zoomScale="90" zoomScaleNormal="90" workbookViewId="0">
      <pane ySplit="18" topLeftCell="A19" activePane="bottomLeft" state="frozen"/>
      <selection pane="bottomLeft" activeCell="I19" sqref="I19:I20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140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140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8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8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8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8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8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8"/>
    </row>
    <row r="7" spans="1:19" ht="14.45" customHeight="1">
      <c r="A7" s="148" t="s">
        <v>354</v>
      </c>
      <c r="B7" s="147" t="str">
        <f>'Fiche Générale'!B2</f>
        <v>ODYSSEE</v>
      </c>
      <c r="C7" s="130" t="s">
        <v>275</v>
      </c>
      <c r="D7" s="130"/>
      <c r="E7" s="145" t="str">
        <f>'Fiche Générale'!B3</f>
        <v>Histoire, civilisation et patrimoine</v>
      </c>
      <c r="F7" s="146"/>
      <c r="G7" s="130" t="s">
        <v>355</v>
      </c>
      <c r="H7" s="147" t="str">
        <f>'Fiche Générale'!B4</f>
        <v>-</v>
      </c>
      <c r="I7" s="147"/>
      <c r="J7" s="39"/>
      <c r="K7" s="23"/>
    </row>
    <row r="8" spans="1:19" ht="14.45" customHeight="1">
      <c r="A8" s="149"/>
      <c r="B8" s="147"/>
      <c r="C8" s="130"/>
      <c r="D8" s="130"/>
      <c r="E8" s="145"/>
      <c r="F8" s="146"/>
      <c r="G8" s="130"/>
      <c r="H8" s="147"/>
      <c r="I8" s="147"/>
      <c r="J8" s="39"/>
      <c r="K8" s="23"/>
    </row>
    <row r="9" spans="1:19" ht="14.45" customHeight="1">
      <c r="A9" s="149"/>
      <c r="B9" s="147"/>
      <c r="C9" s="130"/>
      <c r="D9" s="130"/>
      <c r="E9" s="145"/>
      <c r="F9" s="146"/>
      <c r="G9" s="130"/>
      <c r="H9" s="147"/>
      <c r="I9" s="147"/>
      <c r="J9" s="39"/>
      <c r="K9" s="23"/>
    </row>
    <row r="10" spans="1:19" ht="14.45" customHeight="1">
      <c r="A10" s="149"/>
      <c r="B10" s="147"/>
      <c r="C10" s="135" t="s">
        <v>277</v>
      </c>
      <c r="D10" s="135"/>
      <c r="E10" s="139" t="str">
        <f>'Fiche Générale'!C12</f>
        <v>Histoire mondiale et connectée de la Méditerranée</v>
      </c>
      <c r="F10" s="140"/>
      <c r="G10" s="140"/>
      <c r="H10" s="140"/>
      <c r="I10" s="141"/>
      <c r="J10" s="40"/>
      <c r="K10" s="23"/>
    </row>
    <row r="11" spans="1:19" ht="14.45" customHeight="1">
      <c r="A11" s="150"/>
      <c r="B11" s="147"/>
      <c r="C11" s="135"/>
      <c r="D11" s="135"/>
      <c r="E11" s="142"/>
      <c r="F11" s="143"/>
      <c r="G11" s="143"/>
      <c r="H11" s="143"/>
      <c r="I11" s="144"/>
      <c r="J11" s="40"/>
      <c r="K11" s="23"/>
    </row>
    <row r="12" spans="1:19">
      <c r="C12" s="18"/>
      <c r="I12" s="13"/>
      <c r="J12" s="13"/>
      <c r="M12" s="131" t="s">
        <v>356</v>
      </c>
      <c r="N12" s="132"/>
      <c r="O12" s="163"/>
      <c r="P12" s="131" t="s">
        <v>357</v>
      </c>
      <c r="Q12" s="132"/>
      <c r="R12" s="132"/>
      <c r="S12" s="163"/>
    </row>
    <row r="13" spans="1:19">
      <c r="A13" s="156" t="s">
        <v>278</v>
      </c>
      <c r="B13" s="74" t="str">
        <f>'S4 Maquette'!B13:B14</f>
        <v>2ème Année</v>
      </c>
      <c r="C13" s="74"/>
      <c r="D13" s="156" t="s">
        <v>358</v>
      </c>
      <c r="E13" s="151">
        <f>'S4 Maquette'!E13:F14</f>
        <v>0</v>
      </c>
      <c r="F13" s="151"/>
      <c r="G13" s="151"/>
      <c r="H13" s="129" t="s">
        <v>359</v>
      </c>
      <c r="I13" s="129"/>
      <c r="J13" s="41"/>
      <c r="M13" s="133"/>
      <c r="N13" s="134"/>
      <c r="O13" s="164"/>
      <c r="P13" s="133"/>
      <c r="Q13" s="134"/>
      <c r="R13" s="134"/>
      <c r="S13" s="164"/>
    </row>
    <row r="14" spans="1:19">
      <c r="A14" s="158"/>
      <c r="B14" s="74"/>
      <c r="C14" s="74"/>
      <c r="D14" s="158"/>
      <c r="E14" s="151"/>
      <c r="F14" s="151"/>
      <c r="G14" s="151"/>
      <c r="H14" s="129"/>
      <c r="I14" s="129"/>
      <c r="J14" s="41"/>
      <c r="M14" s="129" t="s">
        <v>360</v>
      </c>
      <c r="N14" s="131" t="s">
        <v>361</v>
      </c>
      <c r="O14" s="163"/>
      <c r="P14" s="128"/>
      <c r="Q14" s="152"/>
      <c r="R14" s="155"/>
      <c r="S14" s="156"/>
    </row>
    <row r="15" spans="1:19">
      <c r="A15" s="156" t="s">
        <v>362</v>
      </c>
      <c r="B15" s="76" t="str">
        <f>'S4 Maquette'!B15:B16</f>
        <v>Semestre 4</v>
      </c>
      <c r="C15" s="77"/>
      <c r="D15" s="156" t="s">
        <v>363</v>
      </c>
      <c r="E15" s="151">
        <f>'S4 Maquette'!E15:F16</f>
        <v>0</v>
      </c>
      <c r="F15" s="151"/>
      <c r="G15" s="151"/>
      <c r="H15" s="159" t="str">
        <f>'Fiche Générale'!B5</f>
        <v>Session Unique</v>
      </c>
      <c r="I15" s="160"/>
      <c r="J15" s="42"/>
      <c r="M15" s="129"/>
      <c r="N15" s="165"/>
      <c r="O15" s="166"/>
      <c r="P15" s="128"/>
      <c r="Q15" s="153"/>
      <c r="R15" s="155"/>
      <c r="S15" s="157"/>
    </row>
    <row r="16" spans="1:19">
      <c r="A16" s="158"/>
      <c r="B16" s="79"/>
      <c r="C16" s="80"/>
      <c r="D16" s="158"/>
      <c r="E16" s="151"/>
      <c r="F16" s="151"/>
      <c r="G16" s="151"/>
      <c r="H16" s="161"/>
      <c r="I16" s="162"/>
      <c r="J16" s="42"/>
      <c r="M16" s="129"/>
      <c r="N16" s="165"/>
      <c r="O16" s="166"/>
      <c r="P16" s="128"/>
      <c r="Q16" s="153"/>
      <c r="R16" s="155"/>
      <c r="S16" s="157"/>
    </row>
    <row r="17" spans="1:20">
      <c r="L17" s="19"/>
      <c r="M17" s="129"/>
      <c r="N17" s="133"/>
      <c r="O17" s="164"/>
      <c r="P17" s="128"/>
      <c r="Q17" s="154"/>
      <c r="R17" s="155"/>
      <c r="S17" s="158"/>
    </row>
    <row r="18" spans="1:20" ht="59.45" customHeight="1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>
      <c r="A19" s="47" t="str">
        <f>'S4 Maquette'!B19</f>
        <v>PPR-Mémoire de recherche ou rapport de stage</v>
      </c>
      <c r="B19" s="47" t="str">
        <f>'S4 Maquette'!C19</f>
        <v>UE</v>
      </c>
      <c r="C19" s="46">
        <f>'S4 Maquette'!F19</f>
        <v>0</v>
      </c>
      <c r="D19" s="7">
        <v>30</v>
      </c>
      <c r="E19" s="7" t="s">
        <v>380</v>
      </c>
      <c r="F19" s="7" t="s">
        <v>466</v>
      </c>
      <c r="G19" s="44" t="s">
        <v>380</v>
      </c>
      <c r="H19" s="44" t="s">
        <v>380</v>
      </c>
      <c r="I19" s="69" t="s">
        <v>466</v>
      </c>
      <c r="J19" s="64"/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 xml:space="preserve">Formation Initiation à la Science Ouverte </v>
      </c>
      <c r="B20" s="47" t="str">
        <f>'S4 Maquette'!C20</f>
        <v>UE</v>
      </c>
      <c r="C20" s="46">
        <f>'S4 Maquette'!F20</f>
        <v>0</v>
      </c>
      <c r="D20" s="7">
        <v>0</v>
      </c>
      <c r="E20" s="7" t="s">
        <v>466</v>
      </c>
      <c r="F20" s="7" t="s">
        <v>380</v>
      </c>
      <c r="G20" s="44" t="s">
        <v>380</v>
      </c>
      <c r="H20" s="44" t="s">
        <v>380</v>
      </c>
      <c r="I20" s="70" t="s">
        <v>380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22" priority="16">
      <formula>$C1="Parcours Pédagogique"</formula>
    </cfRule>
    <cfRule type="expression" dxfId="21" priority="17">
      <formula>$C1="BLOC"</formula>
    </cfRule>
    <cfRule type="expression" dxfId="20" priority="18">
      <formula>$C1="OPTION"</formula>
    </cfRule>
  </conditionalFormatting>
  <conditionalFormatting sqref="A19:O20">
    <cfRule type="expression" dxfId="19" priority="6">
      <formula>$C19="Modification MCC"</formula>
    </cfRule>
    <cfRule type="expression" dxfId="18" priority="7">
      <formula>$C19="Modification"</formula>
    </cfRule>
    <cfRule type="expression" dxfId="17" priority="8">
      <formula>$C19="Création"</formula>
    </cfRule>
    <cfRule type="expression" dxfId="16" priority="9">
      <formula>$C19="Fermeture"</formula>
    </cfRule>
  </conditionalFormatting>
  <conditionalFormatting sqref="A18:T18 P19:S20 A21:S300">
    <cfRule type="expression" dxfId="15" priority="26">
      <formula>$C18="Modification"</formula>
    </cfRule>
    <cfRule type="expression" dxfId="14" priority="27">
      <formula>$C18="Création"</formula>
    </cfRule>
    <cfRule type="expression" dxfId="13" priority="2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" priority="22">
      <formula>$D1="Modification"</formula>
    </cfRule>
    <cfRule type="expression" dxfId="11" priority="23">
      <formula>$D1="Création"</formula>
    </cfRule>
    <cfRule type="expression" dxfId="10" priority="2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9" priority="21">
      <formula>$D1="Modification MCC"</formula>
    </cfRule>
  </conditionalFormatting>
  <conditionalFormatting sqref="J1:J999">
    <cfRule type="expression" dxfId="8" priority="2">
      <formula>$I1="NON"</formula>
    </cfRule>
  </conditionalFormatting>
  <conditionalFormatting sqref="L18:L300">
    <cfRule type="expression" dxfId="7" priority="4">
      <formula>$K18="CT (Contrôle terminal)"</formula>
    </cfRule>
    <cfRule type="expression" dxfId="6" priority="5">
      <formula>$K18="CCI (CC Intégral)"</formula>
    </cfRule>
  </conditionalFormatting>
  <conditionalFormatting sqref="M1:M999">
    <cfRule type="expression" dxfId="5" priority="3">
      <formula>$K1="CT (Contrôle terminal)"</formula>
    </cfRule>
  </conditionalFormatting>
  <conditionalFormatting sqref="N1:O999">
    <cfRule type="expression" dxfId="4" priority="1">
      <formula>$K1="CCI (CC Intégral)"</formula>
    </cfRule>
  </conditionalFormatting>
  <conditionalFormatting sqref="P19:S20 A21:S300 A18:T18">
    <cfRule type="expression" dxfId="3" priority="25">
      <formula>$C18="Modification MCC"</formula>
    </cfRule>
  </conditionalFormatting>
  <conditionalFormatting sqref="P19:S300">
    <cfRule type="expression" dxfId="2" priority="14">
      <formula>$H$15="Session Unique"</formula>
    </cfRule>
  </conditionalFormatting>
  <conditionalFormatting sqref="Q1:R999">
    <cfRule type="expression" dxfId="1" priority="10">
      <formula>$P1="Autres"</formula>
    </cfRule>
  </conditionalFormatting>
  <conditionalFormatting sqref="S1:S999 T18">
    <cfRule type="expression" dxfId="0" priority="11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83" t="s">
        <v>234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AA1" s="74" t="s">
        <v>235</v>
      </c>
      <c r="AB1" s="74"/>
      <c r="AC1" s="74"/>
      <c r="AD1" s="74"/>
    </row>
    <row r="2" spans="1:30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AA2" s="74"/>
      <c r="AB2" s="74"/>
      <c r="AC2" s="74"/>
      <c r="AD2" s="74"/>
    </row>
    <row r="3" spans="1:30">
      <c r="A3" s="74" t="s">
        <v>236</v>
      </c>
      <c r="B3" s="74"/>
      <c r="C3" s="74"/>
      <c r="D3" s="74" t="s">
        <v>237</v>
      </c>
      <c r="E3" s="74"/>
      <c r="F3" s="74"/>
      <c r="G3" s="74" t="s">
        <v>238</v>
      </c>
      <c r="H3" s="74"/>
      <c r="I3" s="74"/>
      <c r="J3" s="74" t="s">
        <v>239</v>
      </c>
      <c r="K3" s="74"/>
      <c r="L3" s="74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130.5</v>
      </c>
      <c r="E5" s="10">
        <f>SUM('S2 Maquette'!J19:J300)</f>
        <v>99</v>
      </c>
      <c r="F5" s="10">
        <f>SUM('S2 Maquette'!K19:K300)</f>
        <v>0</v>
      </c>
      <c r="G5" s="10">
        <f>SUM(AC4:AC291)</f>
        <v>247.5</v>
      </c>
      <c r="H5" s="10">
        <f>SUM('S3 Maquette'!J19:J300)</f>
        <v>209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74" t="s">
        <v>242</v>
      </c>
      <c r="B6" s="74"/>
      <c r="C6" s="74"/>
      <c r="D6" s="74" t="s">
        <v>242</v>
      </c>
      <c r="E6" s="74"/>
      <c r="F6" s="74"/>
      <c r="G6" s="74" t="s">
        <v>242</v>
      </c>
      <c r="H6" s="74"/>
      <c r="I6" s="74"/>
      <c r="J6" s="74" t="s">
        <v>242</v>
      </c>
      <c r="K6" s="74"/>
      <c r="L6" s="74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>
      <c r="A7" s="74">
        <f>SUM(A5,B5,C5)</f>
        <v>330</v>
      </c>
      <c r="B7" s="74"/>
      <c r="C7" s="74"/>
      <c r="D7" s="74">
        <f>SUM(D5,E5,F5)</f>
        <v>229.5</v>
      </c>
      <c r="E7" s="74"/>
      <c r="F7" s="74"/>
      <c r="G7" s="74">
        <f>SUM(G5,H5,I5)</f>
        <v>456.5</v>
      </c>
      <c r="H7" s="74"/>
      <c r="I7" s="74"/>
      <c r="J7" s="74">
        <f>SUM(J5,K5,L5)</f>
        <v>1</v>
      </c>
      <c r="K7" s="74"/>
      <c r="L7" s="74"/>
      <c r="AA7" s="10">
        <f>'S1 Maquette'!I22*1.5</f>
        <v>0</v>
      </c>
      <c r="AB7" s="10">
        <f>'S2 Maquette'!I22*1.5</f>
        <v>0</v>
      </c>
      <c r="AC7" s="10">
        <f>'S3 Maquette'!I22*1.5</f>
        <v>18</v>
      </c>
      <c r="AD7" s="10">
        <f>'S4 Maquette'!I22*1.5</f>
        <v>0</v>
      </c>
    </row>
    <row r="8" spans="1:30">
      <c r="A8" s="75" t="s">
        <v>242</v>
      </c>
      <c r="B8" s="76"/>
      <c r="C8" s="76"/>
      <c r="D8" s="76"/>
      <c r="E8" s="76"/>
      <c r="F8" s="77"/>
      <c r="G8" s="75" t="s">
        <v>242</v>
      </c>
      <c r="H8" s="76"/>
      <c r="I8" s="76"/>
      <c r="J8" s="76"/>
      <c r="K8" s="76"/>
      <c r="L8" s="77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>
      <c r="A9" s="78"/>
      <c r="B9" s="79"/>
      <c r="C9" s="79"/>
      <c r="D9" s="79"/>
      <c r="E9" s="79"/>
      <c r="F9" s="80"/>
      <c r="G9" s="78"/>
      <c r="H9" s="79"/>
      <c r="I9" s="79"/>
      <c r="J9" s="79"/>
      <c r="K9" s="79"/>
      <c r="L9" s="80"/>
      <c r="AA9" s="10">
        <f>'S1 Maquette'!I24*1.5</f>
        <v>9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>
      <c r="A10" s="75">
        <f>SUM(A7,D7)</f>
        <v>559.5</v>
      </c>
      <c r="B10" s="76"/>
      <c r="C10" s="76"/>
      <c r="D10" s="76"/>
      <c r="E10" s="76"/>
      <c r="F10" s="77"/>
      <c r="G10" s="75">
        <f>SUM(G7,J7)</f>
        <v>457.5</v>
      </c>
      <c r="H10" s="76"/>
      <c r="I10" s="76"/>
      <c r="J10" s="76"/>
      <c r="K10" s="76"/>
      <c r="L10" s="77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>
      <c r="A11" s="78"/>
      <c r="B11" s="79"/>
      <c r="C11" s="79"/>
      <c r="D11" s="79"/>
      <c r="E11" s="79"/>
      <c r="F11" s="80"/>
      <c r="G11" s="78"/>
      <c r="H11" s="79"/>
      <c r="I11" s="79"/>
      <c r="J11" s="79"/>
      <c r="K11" s="79"/>
      <c r="L11" s="80"/>
      <c r="AA11" s="10">
        <f>'S1 Maquette'!I26*1.5</f>
        <v>9</v>
      </c>
      <c r="AB11" s="10">
        <f>'S2 Maquette'!I26*1.5</f>
        <v>0</v>
      </c>
      <c r="AC11" s="10">
        <f>'S3 Maquette'!I26*1.5</f>
        <v>18</v>
      </c>
      <c r="AD11" s="10">
        <f>'S4 Maquette'!I26*1.5</f>
        <v>0</v>
      </c>
    </row>
    <row r="12" spans="1:30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>
      <c r="A14" s="81" t="s">
        <v>243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N14" s="82" t="s">
        <v>244</v>
      </c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10">
        <f>'S1 Maquette'!I29*1.5</f>
        <v>27</v>
      </c>
      <c r="AB14" s="10">
        <f>'S2 Maquette'!I29*1.5</f>
        <v>0</v>
      </c>
      <c r="AC14" s="10">
        <f>'S3 Maquette'!I29*1.5</f>
        <v>18</v>
      </c>
      <c r="AD14" s="10">
        <f>'S4 Maquette'!I29*1.5</f>
        <v>0</v>
      </c>
    </row>
    <row r="15" spans="1:30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>
      <c r="A16" s="74" t="s">
        <v>236</v>
      </c>
      <c r="B16" s="74"/>
      <c r="C16" s="74"/>
      <c r="D16" s="71" t="s">
        <v>237</v>
      </c>
      <c r="E16" s="72"/>
      <c r="F16" s="73"/>
      <c r="G16" s="74" t="s">
        <v>238</v>
      </c>
      <c r="H16" s="74"/>
      <c r="I16" s="74"/>
      <c r="J16" s="74" t="s">
        <v>239</v>
      </c>
      <c r="K16" s="74"/>
      <c r="L16" s="74"/>
      <c r="N16" s="74" t="s">
        <v>236</v>
      </c>
      <c r="O16" s="74"/>
      <c r="P16" s="74"/>
      <c r="Q16" s="74" t="s">
        <v>237</v>
      </c>
      <c r="R16" s="74"/>
      <c r="S16" s="74"/>
      <c r="T16" s="74" t="s">
        <v>238</v>
      </c>
      <c r="U16" s="74"/>
      <c r="V16" s="74"/>
      <c r="W16" s="74" t="s">
        <v>239</v>
      </c>
      <c r="X16" s="74"/>
      <c r="Y16" s="74"/>
      <c r="AA16" s="10">
        <f>'S1 Maquette'!I31*1.5</f>
        <v>0</v>
      </c>
      <c r="AB16" s="10">
        <f>'S2 Maquette'!I31*1.5</f>
        <v>9</v>
      </c>
      <c r="AC16" s="10">
        <f>'S3 Maquette'!I31*1.5</f>
        <v>0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81</v>
      </c>
      <c r="B18" s="10">
        <f>B5-O18</f>
        <v>54</v>
      </c>
      <c r="C18" s="10">
        <f>C5-P18</f>
        <v>0</v>
      </c>
      <c r="D18" s="10">
        <f t="shared" ref="D18:K18" si="0">D5-Q18</f>
        <v>94.5</v>
      </c>
      <c r="E18" s="10">
        <f t="shared" si="0"/>
        <v>63</v>
      </c>
      <c r="F18" s="10">
        <f t="shared" ca="1" si="0"/>
        <v>0</v>
      </c>
      <c r="G18" s="10">
        <f t="shared" si="0"/>
        <v>144</v>
      </c>
      <c r="H18" s="10">
        <f t="shared" si="0"/>
        <v>116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117</v>
      </c>
      <c r="O18" s="10">
        <f>SUMIF('S1 Maquette'!M19:M300,"Portée",'S1 Maquette'!J19:J300)</f>
        <v>78</v>
      </c>
      <c r="P18" s="10">
        <f>SUMIF('S1 Maquette'!M19:M300,"Portée",'S1 Maquette'!K19:K300)</f>
        <v>0</v>
      </c>
      <c r="Q18" s="10">
        <f>SUMIF('S2 Maquette'!M19:M300,"Portée",'S2 Maquette'!I19:I300)*1.5</f>
        <v>36</v>
      </c>
      <c r="R18" s="10">
        <f>SUMIF('S2 Maquette'!M19:M300,"Portée",'S2 Maquette'!J19:J300)</f>
        <v>36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93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18</v>
      </c>
      <c r="AD18" s="10">
        <f>'S4 Maquette'!I33*1.5</f>
        <v>0</v>
      </c>
    </row>
    <row r="19" spans="1:30">
      <c r="A19" s="74" t="s">
        <v>242</v>
      </c>
      <c r="B19" s="74"/>
      <c r="C19" s="74"/>
      <c r="D19" s="74" t="s">
        <v>242</v>
      </c>
      <c r="E19" s="74"/>
      <c r="F19" s="74"/>
      <c r="G19" s="74" t="s">
        <v>242</v>
      </c>
      <c r="H19" s="74"/>
      <c r="I19" s="74"/>
      <c r="J19" s="74" t="s">
        <v>242</v>
      </c>
      <c r="K19" s="74"/>
      <c r="L19" s="74"/>
      <c r="AA19" s="10">
        <f>'S1 Maquette'!I34*1.5</f>
        <v>0</v>
      </c>
      <c r="AB19" s="10">
        <f>'S2 Maquette'!I34*1.5</f>
        <v>9</v>
      </c>
      <c r="AC19" s="10">
        <f>'S3 Maquette'!I34*1.5</f>
        <v>18</v>
      </c>
      <c r="AD19" s="10">
        <f>'S4 Maquette'!I34*1.5</f>
        <v>0</v>
      </c>
    </row>
    <row r="20" spans="1:30">
      <c r="A20" s="74">
        <f>SUM(A18,B18,C18)</f>
        <v>135</v>
      </c>
      <c r="B20" s="74"/>
      <c r="C20" s="74"/>
      <c r="D20" s="74">
        <f ca="1">SUM(D18,E18,F18)</f>
        <v>157.5</v>
      </c>
      <c r="E20" s="74"/>
      <c r="F20" s="74"/>
      <c r="G20" s="74">
        <f>SUM(G18,H18,I18)</f>
        <v>260</v>
      </c>
      <c r="H20" s="74"/>
      <c r="I20" s="74"/>
      <c r="J20" s="74">
        <f>SUM(J18,K18,L18)</f>
        <v>0</v>
      </c>
      <c r="K20" s="74"/>
      <c r="L20" s="74"/>
      <c r="AA20" s="10">
        <f>'S1 Maquette'!I35*1.5</f>
        <v>0</v>
      </c>
      <c r="AB20" s="10">
        <f>'S2 Maquette'!I35*1.5</f>
        <v>9</v>
      </c>
      <c r="AC20" s="10">
        <f>'S3 Maquette'!I35*1.5</f>
        <v>18</v>
      </c>
      <c r="AD20" s="10">
        <f>'S4 Maquette'!I35*1.5</f>
        <v>0</v>
      </c>
    </row>
    <row r="21" spans="1:30" ht="29.45" customHeight="1">
      <c r="A21" s="71" t="s">
        <v>242</v>
      </c>
      <c r="B21" s="72"/>
      <c r="C21" s="72"/>
      <c r="D21" s="72"/>
      <c r="E21" s="72"/>
      <c r="F21" s="73"/>
      <c r="G21" s="71" t="s">
        <v>242</v>
      </c>
      <c r="H21" s="72"/>
      <c r="I21" s="72"/>
      <c r="J21" s="72"/>
      <c r="K21" s="72"/>
      <c r="L21" s="73"/>
      <c r="AA21" s="10">
        <f>'S1 Maquette'!I36*1.5</f>
        <v>0</v>
      </c>
      <c r="AB21" s="10">
        <f>'S2 Maquette'!I36*1.5</f>
        <v>0</v>
      </c>
      <c r="AC21" s="10">
        <f>'S3 Maquette'!I36*1.5</f>
        <v>18</v>
      </c>
      <c r="AD21" s="10">
        <f>'S4 Maquette'!I36*1.5</f>
        <v>0</v>
      </c>
    </row>
    <row r="22" spans="1:30" ht="29.1" customHeight="1">
      <c r="A22" s="71">
        <f ca="1">SUM(A20,D20)</f>
        <v>292.5</v>
      </c>
      <c r="B22" s="72"/>
      <c r="C22" s="72"/>
      <c r="D22" s="72"/>
      <c r="E22" s="72"/>
      <c r="F22" s="73"/>
      <c r="G22" s="71">
        <f>SUM(G20,J20)</f>
        <v>260</v>
      </c>
      <c r="H22" s="72"/>
      <c r="I22" s="72"/>
      <c r="J22" s="72"/>
      <c r="K22" s="72"/>
      <c r="L22" s="73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18</v>
      </c>
      <c r="AD23" s="10">
        <f>'S4 Maquette'!I38*1.5</f>
        <v>0</v>
      </c>
    </row>
    <row r="24" spans="1:30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9</v>
      </c>
      <c r="AB26" s="10">
        <f>'S2 Maquette'!I41*1.5</f>
        <v>0</v>
      </c>
      <c r="AC26" s="10">
        <f>'S3 Maquette'!I41*1.5</f>
        <v>13.5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topLeftCell="A30" zoomScale="115" zoomScaleNormal="115" workbookViewId="0">
      <selection activeCell="A36" sqref="A36:D38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140625" customWidth="1"/>
  </cols>
  <sheetData>
    <row r="1" spans="1:160" ht="43.35" customHeight="1">
      <c r="A1" s="100" t="s">
        <v>245</v>
      </c>
      <c r="B1" s="101"/>
      <c r="C1" s="101"/>
      <c r="D1" s="101"/>
      <c r="E1" s="10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106" t="s">
        <v>101</v>
      </c>
      <c r="C3" s="107"/>
      <c r="D3" s="10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249</v>
      </c>
      <c r="B5" s="10" t="s">
        <v>250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251</v>
      </c>
      <c r="B6" s="10" t="s">
        <v>250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/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84" t="s">
        <v>252</v>
      </c>
      <c r="B11" s="86"/>
      <c r="C11" s="84" t="s">
        <v>253</v>
      </c>
      <c r="D11" s="8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87" t="s">
        <v>254</v>
      </c>
      <c r="B12" s="88"/>
      <c r="C12" s="87" t="s">
        <v>254</v>
      </c>
      <c r="D12" s="8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8" t="s">
        <v>255</v>
      </c>
      <c r="B14" s="98" t="s">
        <v>256</v>
      </c>
      <c r="C14" s="98" t="s">
        <v>257</v>
      </c>
      <c r="D14" s="98" t="s">
        <v>258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9"/>
      <c r="B15" s="99"/>
      <c r="C15" s="99"/>
      <c r="D15" s="9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8">
        <f>Calcul!A10</f>
        <v>559.5</v>
      </c>
      <c r="B16" s="98">
        <f ca="1">Calcul!A22</f>
        <v>292.5</v>
      </c>
      <c r="C16" s="98">
        <f>Calcul!G10</f>
        <v>457.5</v>
      </c>
      <c r="D16" s="98">
        <f>Calcul!G22</f>
        <v>260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9"/>
      <c r="B17" s="99"/>
      <c r="C17" s="99"/>
      <c r="D17" s="99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21" t="s">
        <v>259</v>
      </c>
      <c r="B21" s="122"/>
      <c r="C21" s="122"/>
      <c r="D21" s="1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260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09" t="s">
        <v>261</v>
      </c>
      <c r="B23" s="110"/>
      <c r="C23" s="110"/>
      <c r="D23" s="1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89" t="s">
        <v>262</v>
      </c>
      <c r="B24" s="90"/>
      <c r="C24" s="90"/>
      <c r="D24" s="9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92"/>
      <c r="B25" s="93"/>
      <c r="C25" s="93"/>
      <c r="D25" s="9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95"/>
      <c r="B26" s="96"/>
      <c r="C26" s="96"/>
      <c r="D26" s="9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09" t="s">
        <v>263</v>
      </c>
      <c r="B27" s="110"/>
      <c r="C27" s="110"/>
      <c r="D27" s="1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9" t="s">
        <v>264</v>
      </c>
      <c r="B28" s="90"/>
      <c r="C28" s="90"/>
      <c r="D28" s="9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2"/>
      <c r="B29" s="93"/>
      <c r="C29" s="93"/>
      <c r="D29" s="9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5"/>
      <c r="B30" s="96"/>
      <c r="C30" s="96"/>
      <c r="D30" s="9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09" t="s">
        <v>265</v>
      </c>
      <c r="B31" s="110"/>
      <c r="C31" s="110"/>
      <c r="D31" s="1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89" t="s">
        <v>266</v>
      </c>
      <c r="B32" s="90"/>
      <c r="C32" s="90"/>
      <c r="D32" s="9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92"/>
      <c r="B33" s="93"/>
      <c r="C33" s="93"/>
      <c r="D33" s="9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5"/>
      <c r="B34" s="96"/>
      <c r="C34" s="96"/>
      <c r="D34" s="9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09" t="s">
        <v>267</v>
      </c>
      <c r="B35" s="110"/>
      <c r="C35" s="110"/>
      <c r="D35" s="1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12" t="s">
        <v>268</v>
      </c>
      <c r="B36" s="113"/>
      <c r="C36" s="113"/>
      <c r="D36" s="1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15"/>
      <c r="B37" s="116"/>
      <c r="C37" s="116"/>
      <c r="D37" s="11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18"/>
      <c r="B38" s="119"/>
      <c r="C38" s="119"/>
      <c r="D38" s="12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21" t="s">
        <v>269</v>
      </c>
      <c r="B39" s="122"/>
      <c r="C39" s="122"/>
      <c r="D39" s="12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89" t="s">
        <v>270</v>
      </c>
      <c r="B40" s="90"/>
      <c r="C40" s="90"/>
      <c r="D40" s="9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95"/>
      <c r="B41" s="96"/>
      <c r="C41" s="96"/>
      <c r="D41" s="9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09" t="s">
        <v>271</v>
      </c>
      <c r="B42" s="110"/>
      <c r="C42" s="110"/>
      <c r="D42" s="1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03" t="s">
        <v>272</v>
      </c>
      <c r="B43" s="104"/>
      <c r="C43" s="104"/>
      <c r="D43" s="10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03" t="s">
        <v>273</v>
      </c>
      <c r="B44" s="104"/>
      <c r="C44" s="104"/>
      <c r="D44" s="10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A6904D25-2FE0-4982-A93E-B39D44B17D63}">
      <formula1>INDIRECT($B$2)</formula1>
    </dataValidation>
    <dataValidation type="list" allowBlank="1" showInputMessage="1" showErrorMessage="1" sqref="B2" xr:uid="{4F8B723B-A72A-45A2-B4F7-927E08198075}">
      <formula1>list_cmp</formula1>
    </dataValidation>
    <dataValidation type="list" allowBlank="1" showInputMessage="1" showErrorMessage="1" sqref="B7:C7" xr:uid="{CB8D05C9-2F99-4C32-92D1-F2FADC3AA427}">
      <formula1>List_RegimeInscription</formula1>
    </dataValidation>
    <dataValidation type="list" allowBlank="1" showInputMessage="1" showErrorMessage="1" sqref="B5:B6" xr:uid="{D82EF0B5-2892-4A66-BA5B-CF0721C1C0F3}">
      <formula1>"Session Unique, Seconde Chance"</formula1>
    </dataValidation>
    <dataValidation type="list" allowBlank="1" showInputMessage="1" showErrorMessage="1" sqref="D2" xr:uid="{0FC23E61-A764-4C60-998A-C05C8EB35DE3}">
      <formula1>INDIRECT($C$2)</formula1>
    </dataValidation>
  </dataValidations>
  <hyperlinks>
    <hyperlink ref="A43:D43" r:id="rId1" display="Arrêté du 30 juillet 2018 relatif au diplôme national de licence" xr:uid="{F31000D3-8FA0-4855-A6BC-A3ED5E786034}"/>
    <hyperlink ref="A44:D44" r:id="rId2" display="Arrêté du 22 janvier 2014 fixant le cadre national des formations conduisant à la délivrance des diplômes nationaux de licence, de licence professionnelle et de master" xr:uid="{1828004E-03C4-4022-8C22-1268581DE40C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Normal="100" workbookViewId="0">
      <selection activeCell="C22" sqref="C22:C2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140625" style="18" customWidth="1"/>
    <col min="6" max="6" width="24.7109375" style="18" customWidth="1"/>
    <col min="7" max="7" width="29.140625" style="18" customWidth="1"/>
    <col min="8" max="8" width="43.140625" style="18" customWidth="1"/>
    <col min="9" max="9" width="17" style="18" customWidth="1"/>
    <col min="10" max="10" width="14.140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30" t="s">
        <v>274</v>
      </c>
      <c r="B7" s="124" t="str">
        <f>'Fiche Générale'!B2</f>
        <v>ODYSSEE</v>
      </c>
      <c r="C7" s="130" t="s">
        <v>275</v>
      </c>
      <c r="D7" s="130"/>
      <c r="E7" s="136" t="str">
        <f>'Fiche Générale'!B3</f>
        <v>Histoire, civilisation et patrimoine</v>
      </c>
      <c r="F7" s="124"/>
      <c r="G7" s="130" t="s">
        <v>276</v>
      </c>
      <c r="H7" s="127" t="str">
        <f>'Fiche Générale'!B4</f>
        <v>-</v>
      </c>
      <c r="I7" s="127"/>
      <c r="J7" s="127"/>
    </row>
    <row r="8" spans="1:10" ht="18" customHeight="1">
      <c r="A8" s="130"/>
      <c r="B8" s="125"/>
      <c r="C8" s="130"/>
      <c r="D8" s="130"/>
      <c r="E8" s="137"/>
      <c r="F8" s="125"/>
      <c r="G8" s="130"/>
      <c r="H8" s="127"/>
      <c r="I8" s="127"/>
      <c r="J8" s="127"/>
    </row>
    <row r="9" spans="1:10" ht="18" customHeight="1">
      <c r="A9" s="130"/>
      <c r="B9" s="125"/>
      <c r="C9" s="130"/>
      <c r="D9" s="130"/>
      <c r="E9" s="138"/>
      <c r="F9" s="126"/>
      <c r="G9" s="130"/>
      <c r="H9" s="127"/>
      <c r="I9" s="127"/>
      <c r="J9" s="127"/>
    </row>
    <row r="10" spans="1:10" ht="18" customHeight="1">
      <c r="A10" s="130"/>
      <c r="B10" s="125"/>
      <c r="C10" s="135" t="s">
        <v>277</v>
      </c>
      <c r="D10" s="135"/>
      <c r="E10" s="139" t="str">
        <f>'Fiche Générale'!A12</f>
        <v>Histoire mondiale et connectée de la Méditerranée</v>
      </c>
      <c r="F10" s="140"/>
      <c r="G10" s="140"/>
      <c r="H10" s="140"/>
      <c r="I10" s="140"/>
      <c r="J10" s="141"/>
    </row>
    <row r="11" spans="1:10" ht="18" customHeight="1">
      <c r="A11" s="130"/>
      <c r="B11" s="126"/>
      <c r="C11" s="135"/>
      <c r="D11" s="135"/>
      <c r="E11" s="142"/>
      <c r="F11" s="143"/>
      <c r="G11" s="143"/>
      <c r="H11" s="143"/>
      <c r="I11" s="143"/>
      <c r="J11" s="144"/>
    </row>
    <row r="13" spans="1:10">
      <c r="A13" s="129" t="s">
        <v>278</v>
      </c>
      <c r="B13" s="77" t="s">
        <v>279</v>
      </c>
      <c r="C13" s="129" t="s">
        <v>280</v>
      </c>
      <c r="D13" s="129"/>
      <c r="E13" s="129"/>
      <c r="F13" s="129"/>
      <c r="G13" s="129" t="s">
        <v>281</v>
      </c>
      <c r="H13" s="74">
        <f>Calcul!A7</f>
        <v>330</v>
      </c>
      <c r="I13" s="74"/>
    </row>
    <row r="14" spans="1:10">
      <c r="A14" s="129"/>
      <c r="B14" s="80"/>
      <c r="C14" s="129"/>
      <c r="D14" s="129"/>
      <c r="E14" s="129"/>
      <c r="F14" s="129"/>
      <c r="G14" s="129"/>
      <c r="H14" s="74"/>
      <c r="I14" s="74"/>
    </row>
    <row r="15" spans="1:10">
      <c r="A15" s="129" t="s">
        <v>282</v>
      </c>
      <c r="B15" s="77" t="s">
        <v>236</v>
      </c>
      <c r="C15" s="131" t="s">
        <v>283</v>
      </c>
      <c r="D15" s="132"/>
      <c r="E15" s="129"/>
      <c r="F15" s="129"/>
      <c r="G15" s="129" t="s">
        <v>284</v>
      </c>
      <c r="H15" s="74">
        <f>Calcul!A20</f>
        <v>135</v>
      </c>
      <c r="I15" s="74"/>
    </row>
    <row r="16" spans="1:10">
      <c r="A16" s="129"/>
      <c r="B16" s="80"/>
      <c r="C16" s="133"/>
      <c r="D16" s="134"/>
      <c r="E16" s="129"/>
      <c r="F16" s="129"/>
      <c r="G16" s="129"/>
      <c r="H16" s="74"/>
      <c r="I16" s="7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ht="43.35" customHeight="1">
      <c r="A19" s="25">
        <v>1</v>
      </c>
      <c r="B19" s="52" t="s">
        <v>292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22</v>
      </c>
      <c r="N19" s="53" t="s">
        <v>293</v>
      </c>
      <c r="O19" s="5" t="s">
        <v>294</v>
      </c>
    </row>
    <row r="20" spans="1:15" ht="43.35" customHeight="1">
      <c r="A20" s="25">
        <v>2</v>
      </c>
      <c r="B20" s="5" t="s">
        <v>295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>
      <c r="A21" s="25" t="s">
        <v>296</v>
      </c>
      <c r="B21" s="5" t="s">
        <v>297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13</v>
      </c>
      <c r="N21" s="5"/>
      <c r="O21" s="5"/>
    </row>
    <row r="22" spans="1:15" ht="43.35" customHeight="1">
      <c r="A22" s="54" t="s">
        <v>298</v>
      </c>
      <c r="B22" s="52" t="s">
        <v>299</v>
      </c>
      <c r="C22" s="55" t="s">
        <v>29</v>
      </c>
      <c r="D22" s="55"/>
      <c r="E22" s="52" t="s">
        <v>15</v>
      </c>
      <c r="F22" s="5"/>
      <c r="G22" s="5"/>
      <c r="H22" s="7"/>
      <c r="I22" s="16"/>
      <c r="J22" s="16"/>
      <c r="K22" s="7"/>
      <c r="L22" s="7"/>
      <c r="M22" s="7" t="s">
        <v>13</v>
      </c>
      <c r="N22" s="5"/>
      <c r="O22" s="56" t="s">
        <v>300</v>
      </c>
    </row>
    <row r="23" spans="1:15" ht="43.35" customHeight="1">
      <c r="A23" s="54"/>
      <c r="B23" s="52" t="s">
        <v>301</v>
      </c>
      <c r="C23" s="55" t="s">
        <v>35</v>
      </c>
      <c r="D23" s="55"/>
      <c r="E23" s="52"/>
      <c r="F23" s="5"/>
      <c r="G23" s="5"/>
      <c r="H23" s="7"/>
      <c r="I23" s="16"/>
      <c r="J23" s="16"/>
      <c r="K23" s="7"/>
      <c r="L23" s="7"/>
      <c r="M23" s="7"/>
      <c r="N23" s="5"/>
      <c r="O23" s="56" t="s">
        <v>300</v>
      </c>
    </row>
    <row r="24" spans="1:15" ht="43.35" customHeight="1">
      <c r="A24" s="57" t="s">
        <v>302</v>
      </c>
      <c r="B24" s="52" t="s">
        <v>303</v>
      </c>
      <c r="C24" s="55" t="s">
        <v>21</v>
      </c>
      <c r="D24" s="58">
        <v>2</v>
      </c>
      <c r="E24" s="59" t="s">
        <v>15</v>
      </c>
      <c r="F24" s="6"/>
      <c r="G24" s="6"/>
      <c r="H24" s="7"/>
      <c r="I24" s="58">
        <v>6</v>
      </c>
      <c r="J24" s="58">
        <v>6</v>
      </c>
      <c r="K24" s="11"/>
      <c r="L24" s="11"/>
      <c r="M24" s="11"/>
      <c r="N24" s="5"/>
      <c r="O24" s="6"/>
    </row>
    <row r="25" spans="1:15" ht="43.35" customHeight="1">
      <c r="A25" s="54" t="s">
        <v>304</v>
      </c>
      <c r="B25" s="60" t="s">
        <v>305</v>
      </c>
      <c r="C25" s="55" t="s">
        <v>21</v>
      </c>
      <c r="D25" s="55">
        <v>2</v>
      </c>
      <c r="E25" s="52" t="s">
        <v>15</v>
      </c>
      <c r="F25" s="5"/>
      <c r="G25" s="5"/>
      <c r="H25" s="7"/>
      <c r="I25" s="55">
        <v>6</v>
      </c>
      <c r="J25" s="55">
        <v>6</v>
      </c>
      <c r="K25" s="7"/>
      <c r="L25" s="7"/>
      <c r="M25" s="7"/>
      <c r="N25" s="5"/>
      <c r="O25" s="5"/>
    </row>
    <row r="26" spans="1:15" ht="43.35" customHeight="1">
      <c r="A26" s="54" t="s">
        <v>306</v>
      </c>
      <c r="B26" s="60" t="s">
        <v>307</v>
      </c>
      <c r="C26" s="55" t="s">
        <v>21</v>
      </c>
      <c r="D26" s="55">
        <v>2</v>
      </c>
      <c r="E26" s="52" t="s">
        <v>15</v>
      </c>
      <c r="F26" s="5"/>
      <c r="G26" s="5"/>
      <c r="H26" s="7"/>
      <c r="I26" s="55">
        <v>6</v>
      </c>
      <c r="J26" s="55">
        <v>6</v>
      </c>
      <c r="K26" s="7"/>
      <c r="L26" s="7"/>
      <c r="M26" s="7"/>
      <c r="N26" s="5"/>
      <c r="O26" s="5"/>
    </row>
    <row r="27" spans="1:15" ht="43.35" customHeight="1">
      <c r="A27" s="54" t="s">
        <v>308</v>
      </c>
      <c r="B27" s="60" t="s">
        <v>309</v>
      </c>
      <c r="C27" s="55" t="s">
        <v>21</v>
      </c>
      <c r="D27" s="55">
        <v>2</v>
      </c>
      <c r="E27" s="52" t="s">
        <v>15</v>
      </c>
      <c r="F27" s="5"/>
      <c r="G27" s="5"/>
      <c r="H27" s="7"/>
      <c r="I27" s="55">
        <v>6</v>
      </c>
      <c r="J27" s="55">
        <v>6</v>
      </c>
      <c r="K27" s="7"/>
      <c r="L27" s="7"/>
      <c r="M27" s="7"/>
      <c r="N27" s="5"/>
      <c r="O27" s="5"/>
    </row>
    <row r="28" spans="1:15" ht="43.35" customHeight="1">
      <c r="A28" s="54">
        <v>3</v>
      </c>
      <c r="B28" s="60" t="s">
        <v>310</v>
      </c>
      <c r="C28" s="55" t="s">
        <v>12</v>
      </c>
      <c r="D28" s="55">
        <v>6</v>
      </c>
      <c r="E28" s="52" t="s">
        <v>15</v>
      </c>
      <c r="F28" s="5"/>
      <c r="G28" s="5"/>
      <c r="H28" s="7"/>
      <c r="I28" s="55"/>
      <c r="J28" s="55"/>
      <c r="K28" s="7"/>
      <c r="L28" s="7"/>
      <c r="M28" s="7"/>
      <c r="N28" s="5"/>
      <c r="O28" s="5"/>
    </row>
    <row r="29" spans="1:15" ht="43.35" customHeight="1">
      <c r="A29" s="54" t="s">
        <v>311</v>
      </c>
      <c r="B29" s="60" t="s">
        <v>312</v>
      </c>
      <c r="C29" s="55" t="s">
        <v>21</v>
      </c>
      <c r="D29" s="55">
        <v>4</v>
      </c>
      <c r="E29" s="52" t="s">
        <v>15</v>
      </c>
      <c r="F29" s="5"/>
      <c r="G29" s="5"/>
      <c r="H29" s="7"/>
      <c r="I29" s="55">
        <v>18</v>
      </c>
      <c r="J29" s="55">
        <v>18</v>
      </c>
      <c r="K29" s="7"/>
      <c r="L29" s="7"/>
      <c r="M29" s="7" t="s">
        <v>22</v>
      </c>
      <c r="N29" s="5" t="s">
        <v>313</v>
      </c>
      <c r="O29" s="5"/>
    </row>
    <row r="30" spans="1:15" ht="43.35" customHeight="1">
      <c r="A30" s="54" t="s">
        <v>314</v>
      </c>
      <c r="B30" s="60" t="s">
        <v>315</v>
      </c>
      <c r="C30" s="55" t="s">
        <v>29</v>
      </c>
      <c r="D30" s="55"/>
      <c r="E30" s="52" t="s">
        <v>15</v>
      </c>
      <c r="F30" s="5"/>
      <c r="G30" s="5"/>
      <c r="H30" s="7"/>
      <c r="I30" s="55">
        <v>0</v>
      </c>
      <c r="J30" s="55">
        <v>0</v>
      </c>
      <c r="K30" s="7"/>
      <c r="L30" s="7"/>
      <c r="M30" s="7" t="s">
        <v>13</v>
      </c>
      <c r="N30" s="5"/>
      <c r="O30" s="5" t="s">
        <v>316</v>
      </c>
    </row>
    <row r="31" spans="1:15" ht="43.35" customHeight="1">
      <c r="A31" s="54"/>
      <c r="B31" s="60" t="s">
        <v>301</v>
      </c>
      <c r="C31" s="55" t="s">
        <v>35</v>
      </c>
      <c r="D31" s="55"/>
      <c r="E31" s="52"/>
      <c r="F31" s="5"/>
      <c r="G31" s="5"/>
      <c r="H31" s="7"/>
      <c r="I31" s="16"/>
      <c r="J31" s="16"/>
      <c r="K31" s="7"/>
      <c r="L31" s="7"/>
      <c r="M31" s="7"/>
      <c r="N31" s="5"/>
      <c r="O31" s="5" t="s">
        <v>316</v>
      </c>
    </row>
    <row r="32" spans="1:15" ht="43.35" customHeight="1">
      <c r="A32" s="54" t="s">
        <v>317</v>
      </c>
      <c r="B32" s="60" t="s">
        <v>303</v>
      </c>
      <c r="C32" s="55" t="s">
        <v>21</v>
      </c>
      <c r="D32" s="55">
        <v>2</v>
      </c>
      <c r="E32" s="52" t="s">
        <v>15</v>
      </c>
      <c r="F32" s="5"/>
      <c r="G32" s="5"/>
      <c r="H32" s="7"/>
      <c r="I32" s="7"/>
      <c r="J32" s="7"/>
      <c r="K32" s="7"/>
      <c r="L32" s="7"/>
      <c r="M32" s="7"/>
      <c r="N32" s="5"/>
      <c r="O32" s="5" t="s">
        <v>316</v>
      </c>
    </row>
    <row r="33" spans="1:15" ht="43.35" customHeight="1">
      <c r="A33" s="54" t="s">
        <v>318</v>
      </c>
      <c r="B33" s="60" t="s">
        <v>305</v>
      </c>
      <c r="C33" s="55" t="s">
        <v>21</v>
      </c>
      <c r="D33" s="55">
        <v>2</v>
      </c>
      <c r="E33" s="52" t="s">
        <v>15</v>
      </c>
      <c r="F33" s="5"/>
      <c r="G33" s="5"/>
      <c r="H33" s="7"/>
      <c r="I33" s="7"/>
      <c r="J33" s="7"/>
      <c r="K33" s="7"/>
      <c r="L33" s="7"/>
      <c r="M33" s="7"/>
      <c r="N33" s="5"/>
      <c r="O33" s="5" t="s">
        <v>316</v>
      </c>
    </row>
    <row r="34" spans="1:15" ht="43.35" customHeight="1">
      <c r="A34" s="54" t="s">
        <v>319</v>
      </c>
      <c r="B34" s="60" t="s">
        <v>307</v>
      </c>
      <c r="C34" s="55" t="s">
        <v>21</v>
      </c>
      <c r="D34" s="55">
        <v>2</v>
      </c>
      <c r="E34" s="52" t="s">
        <v>15</v>
      </c>
      <c r="F34" s="5"/>
      <c r="G34" s="5"/>
      <c r="H34" s="7"/>
      <c r="I34" s="7"/>
      <c r="J34" s="7"/>
      <c r="K34" s="7"/>
      <c r="L34" s="7"/>
      <c r="M34" s="7"/>
      <c r="N34" s="5"/>
      <c r="O34" s="5" t="s">
        <v>316</v>
      </c>
    </row>
    <row r="35" spans="1:15" ht="43.35" customHeight="1">
      <c r="A35" s="54" t="s">
        <v>320</v>
      </c>
      <c r="B35" s="60" t="s">
        <v>309</v>
      </c>
      <c r="C35" s="55" t="s">
        <v>21</v>
      </c>
      <c r="D35" s="55">
        <v>2</v>
      </c>
      <c r="E35" s="52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 t="s">
        <v>316</v>
      </c>
    </row>
    <row r="36" spans="1:15" ht="43.35" customHeight="1">
      <c r="A36" s="25">
        <v>4</v>
      </c>
      <c r="B36" s="29" t="s">
        <v>321</v>
      </c>
      <c r="C36" s="7" t="s">
        <v>12</v>
      </c>
      <c r="D36" s="7">
        <v>3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 t="s">
        <v>322</v>
      </c>
      <c r="B37" s="29" t="s">
        <v>323</v>
      </c>
      <c r="C37" s="7" t="s">
        <v>29</v>
      </c>
      <c r="D37" s="7"/>
      <c r="E37" s="5" t="s">
        <v>15</v>
      </c>
      <c r="F37" s="5"/>
      <c r="G37" s="5"/>
      <c r="H37" s="7"/>
      <c r="I37" s="7"/>
      <c r="J37" s="7"/>
      <c r="K37" s="7"/>
      <c r="L37" s="7"/>
      <c r="M37" s="55"/>
      <c r="N37" s="5"/>
      <c r="O37" s="5" t="s">
        <v>324</v>
      </c>
    </row>
    <row r="38" spans="1:15" ht="43.35" customHeight="1">
      <c r="A38" s="25"/>
      <c r="B38" s="29" t="s">
        <v>301</v>
      </c>
      <c r="C38" s="7" t="s">
        <v>35</v>
      </c>
      <c r="D38" s="7"/>
      <c r="E38" s="5"/>
      <c r="F38" s="5"/>
      <c r="G38" s="5"/>
      <c r="H38" s="7"/>
      <c r="I38" s="7"/>
      <c r="J38" s="7"/>
      <c r="K38" s="7"/>
      <c r="L38" s="7"/>
      <c r="M38" s="16"/>
      <c r="N38" s="5"/>
      <c r="O38" s="5" t="s">
        <v>324</v>
      </c>
    </row>
    <row r="39" spans="1:15" ht="43.35" customHeight="1">
      <c r="A39" s="54" t="s">
        <v>325</v>
      </c>
      <c r="B39" s="29" t="s">
        <v>326</v>
      </c>
      <c r="C39" s="7" t="s">
        <v>21</v>
      </c>
      <c r="D39" s="7">
        <v>2</v>
      </c>
      <c r="E39" s="5" t="s">
        <v>15</v>
      </c>
      <c r="F39" s="5"/>
      <c r="G39" s="5"/>
      <c r="H39" s="7"/>
      <c r="I39" s="7">
        <v>6</v>
      </c>
      <c r="J39" s="7">
        <v>6</v>
      </c>
      <c r="K39" s="7"/>
      <c r="L39" s="7"/>
      <c r="M39" s="55" t="s">
        <v>22</v>
      </c>
      <c r="N39" s="5" t="s">
        <v>327</v>
      </c>
      <c r="O39" s="5"/>
    </row>
    <row r="40" spans="1:15" ht="43.35" customHeight="1">
      <c r="A40" s="54" t="s">
        <v>328</v>
      </c>
      <c r="B40" s="29" t="s">
        <v>329</v>
      </c>
      <c r="C40" s="7" t="s">
        <v>21</v>
      </c>
      <c r="D40" s="7">
        <v>2</v>
      </c>
      <c r="E40" s="5" t="s">
        <v>15</v>
      </c>
      <c r="F40" s="5"/>
      <c r="G40" s="5"/>
      <c r="H40" s="7"/>
      <c r="I40" s="7">
        <v>6</v>
      </c>
      <c r="J40" s="7">
        <v>6</v>
      </c>
      <c r="K40" s="7"/>
      <c r="L40" s="7"/>
      <c r="M40" s="55" t="s">
        <v>22</v>
      </c>
      <c r="N40" s="5" t="s">
        <v>327</v>
      </c>
      <c r="O40" s="5"/>
    </row>
    <row r="41" spans="1:15" ht="43.35" customHeight="1">
      <c r="A41" s="25" t="s">
        <v>330</v>
      </c>
      <c r="B41" s="29" t="s">
        <v>331</v>
      </c>
      <c r="C41" s="7" t="s">
        <v>21</v>
      </c>
      <c r="D41" s="7">
        <v>1</v>
      </c>
      <c r="E41" s="5" t="s">
        <v>15</v>
      </c>
      <c r="F41" s="5"/>
      <c r="G41" s="5"/>
      <c r="H41" s="7"/>
      <c r="I41" s="7">
        <v>6</v>
      </c>
      <c r="J41" s="7">
        <v>6</v>
      </c>
      <c r="K41" s="7"/>
      <c r="L41" s="7"/>
      <c r="M41" s="55" t="s">
        <v>22</v>
      </c>
      <c r="N41" s="5" t="s">
        <v>327</v>
      </c>
      <c r="O41" s="5"/>
    </row>
    <row r="42" spans="1:15" ht="43.35" customHeight="1">
      <c r="A42" s="25">
        <v>5</v>
      </c>
      <c r="B42" s="29" t="s">
        <v>332</v>
      </c>
      <c r="C42" s="7" t="s">
        <v>12</v>
      </c>
      <c r="D42" s="7">
        <v>6</v>
      </c>
      <c r="E42" s="5" t="s">
        <v>15</v>
      </c>
      <c r="F42" s="5"/>
      <c r="G42" s="5"/>
      <c r="H42" s="7"/>
      <c r="I42" s="7"/>
      <c r="J42" s="7"/>
      <c r="K42" s="7"/>
      <c r="L42" s="7"/>
      <c r="M42" s="16"/>
      <c r="N42" s="53"/>
      <c r="O42" s="5"/>
    </row>
    <row r="43" spans="1:15" ht="43.35" customHeight="1">
      <c r="A43" s="25" t="s">
        <v>333</v>
      </c>
      <c r="B43" s="29" t="s">
        <v>334</v>
      </c>
      <c r="C43" s="7" t="s">
        <v>21</v>
      </c>
      <c r="D43" s="7">
        <v>3</v>
      </c>
      <c r="E43" s="5" t="s">
        <v>15</v>
      </c>
      <c r="F43" s="5"/>
      <c r="G43" s="5"/>
      <c r="H43" s="7"/>
      <c r="I43" s="7">
        <v>12</v>
      </c>
      <c r="J43" s="7">
        <v>12</v>
      </c>
      <c r="K43" s="7"/>
      <c r="L43" s="7"/>
      <c r="M43" s="7" t="s">
        <v>22</v>
      </c>
      <c r="N43" s="5" t="s">
        <v>313</v>
      </c>
      <c r="O43" s="5"/>
    </row>
    <row r="44" spans="1:15" ht="43.35" customHeight="1">
      <c r="A44" s="25" t="s">
        <v>335</v>
      </c>
      <c r="B44" s="29" t="s">
        <v>336</v>
      </c>
      <c r="C44" s="7" t="s">
        <v>21</v>
      </c>
      <c r="D44" s="7">
        <v>3</v>
      </c>
      <c r="E44" s="5" t="s">
        <v>15</v>
      </c>
      <c r="F44" s="5"/>
      <c r="G44" s="5"/>
      <c r="H44" s="7"/>
      <c r="I44" s="7">
        <v>12</v>
      </c>
      <c r="J44" s="7">
        <v>12</v>
      </c>
      <c r="K44" s="7"/>
      <c r="L44" s="7"/>
      <c r="M44" s="7" t="s">
        <v>13</v>
      </c>
      <c r="N44" s="5"/>
      <c r="O44" s="5"/>
    </row>
    <row r="45" spans="1:15" ht="43.35" customHeight="1">
      <c r="A45" s="25">
        <v>6</v>
      </c>
      <c r="B45" s="29" t="s">
        <v>337</v>
      </c>
      <c r="C45" s="7" t="s">
        <v>12</v>
      </c>
      <c r="D45" s="7">
        <v>6</v>
      </c>
      <c r="E45" s="5" t="s">
        <v>15</v>
      </c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6" t="s">
        <v>338</v>
      </c>
      <c r="B46" s="61" t="s">
        <v>339</v>
      </c>
      <c r="C46" s="7" t="s">
        <v>29</v>
      </c>
      <c r="D46" s="12"/>
      <c r="E46" s="8" t="s">
        <v>15</v>
      </c>
      <c r="F46" s="8"/>
      <c r="G46" s="8"/>
      <c r="H46" s="12"/>
      <c r="I46" s="62"/>
      <c r="J46" s="62"/>
      <c r="K46" s="7"/>
      <c r="L46" s="7"/>
      <c r="M46" s="7" t="s">
        <v>340</v>
      </c>
      <c r="N46" s="5" t="s">
        <v>313</v>
      </c>
      <c r="O46" s="8" t="s">
        <v>341</v>
      </c>
    </row>
    <row r="47" spans="1:15" ht="43.35" customHeight="1">
      <c r="A47" s="26"/>
      <c r="B47" s="30" t="s">
        <v>342</v>
      </c>
      <c r="C47" s="7" t="s">
        <v>35</v>
      </c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 t="s">
        <v>341</v>
      </c>
    </row>
    <row r="48" spans="1:15" ht="43.35" customHeight="1">
      <c r="A48" s="63" t="s">
        <v>343</v>
      </c>
      <c r="B48" s="30" t="s">
        <v>344</v>
      </c>
      <c r="C48" s="7" t="s">
        <v>21</v>
      </c>
      <c r="D48" s="12">
        <v>3</v>
      </c>
      <c r="E48" s="8" t="s">
        <v>15</v>
      </c>
      <c r="F48" s="8"/>
      <c r="G48" s="8"/>
      <c r="H48" s="12"/>
      <c r="I48" s="7">
        <v>6</v>
      </c>
      <c r="J48" s="7">
        <v>6</v>
      </c>
      <c r="K48" s="7"/>
      <c r="L48" s="7"/>
      <c r="M48" s="7" t="s">
        <v>340</v>
      </c>
      <c r="N48" s="5" t="s">
        <v>313</v>
      </c>
      <c r="O48" s="8" t="s">
        <v>341</v>
      </c>
    </row>
    <row r="49" spans="1:15" ht="43.35" customHeight="1">
      <c r="A49" s="63" t="s">
        <v>345</v>
      </c>
      <c r="B49" s="30" t="s">
        <v>346</v>
      </c>
      <c r="C49" s="7" t="s">
        <v>21</v>
      </c>
      <c r="D49" s="12">
        <v>3</v>
      </c>
      <c r="E49" s="8" t="s">
        <v>15</v>
      </c>
      <c r="F49" s="8"/>
      <c r="G49" s="8"/>
      <c r="H49" s="12"/>
      <c r="I49" s="7">
        <v>6</v>
      </c>
      <c r="J49" s="7">
        <v>6</v>
      </c>
      <c r="K49" s="7"/>
      <c r="L49" s="7"/>
      <c r="M49" s="7" t="s">
        <v>340</v>
      </c>
      <c r="N49" s="5" t="s">
        <v>313</v>
      </c>
      <c r="O49" s="8" t="s">
        <v>341</v>
      </c>
    </row>
    <row r="50" spans="1:15" ht="43.35" customHeight="1">
      <c r="A50" s="63" t="s">
        <v>347</v>
      </c>
      <c r="B50" s="30" t="s">
        <v>348</v>
      </c>
      <c r="C50" s="7" t="s">
        <v>21</v>
      </c>
      <c r="D50" s="12">
        <v>3</v>
      </c>
      <c r="E50" s="8" t="s">
        <v>15</v>
      </c>
      <c r="F50" s="8"/>
      <c r="G50" s="8"/>
      <c r="H50" s="12"/>
      <c r="I50" s="7">
        <v>6</v>
      </c>
      <c r="J50" s="7">
        <v>6</v>
      </c>
      <c r="K50" s="7"/>
      <c r="L50" s="7"/>
      <c r="M50" s="7" t="s">
        <v>340</v>
      </c>
      <c r="N50" s="5" t="s">
        <v>313</v>
      </c>
      <c r="O50" s="8" t="s">
        <v>341</v>
      </c>
    </row>
    <row r="51" spans="1:15" ht="43.35" customHeight="1">
      <c r="A51" s="63" t="s">
        <v>349</v>
      </c>
      <c r="B51" s="30" t="s">
        <v>350</v>
      </c>
      <c r="C51" s="7" t="s">
        <v>21</v>
      </c>
      <c r="D51" s="12">
        <v>3</v>
      </c>
      <c r="E51" s="8" t="s">
        <v>15</v>
      </c>
      <c r="F51" s="8"/>
      <c r="G51" s="8"/>
      <c r="H51" s="12"/>
      <c r="I51" s="7">
        <v>6</v>
      </c>
      <c r="J51" s="7">
        <v>6</v>
      </c>
      <c r="K51" s="7"/>
      <c r="L51" s="7"/>
      <c r="M51" s="7" t="s">
        <v>340</v>
      </c>
      <c r="N51" s="5" t="s">
        <v>313</v>
      </c>
      <c r="O51" s="8" t="s">
        <v>341</v>
      </c>
    </row>
    <row r="52" spans="1:15" ht="43.35" customHeight="1">
      <c r="A52" s="26" t="s">
        <v>351</v>
      </c>
      <c r="B52" s="30" t="s">
        <v>352</v>
      </c>
      <c r="C52" s="7" t="s">
        <v>21</v>
      </c>
      <c r="D52" s="12">
        <v>3</v>
      </c>
      <c r="E52" s="8" t="s">
        <v>15</v>
      </c>
      <c r="F52" s="8"/>
      <c r="G52" s="8"/>
      <c r="H52" s="12"/>
      <c r="I52" s="55">
        <v>6</v>
      </c>
      <c r="J52" s="55">
        <v>6</v>
      </c>
      <c r="K52" s="7"/>
      <c r="L52" s="7"/>
      <c r="M52" s="7" t="s">
        <v>22</v>
      </c>
      <c r="N52" s="8" t="s">
        <v>353</v>
      </c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 D1:E999 G1:N999">
    <cfRule type="expression" dxfId="193" priority="4">
      <formula>$C1="Option"</formula>
    </cfRule>
  </conditionalFormatting>
  <conditionalFormatting sqref="A19:N19 A20:O999">
    <cfRule type="expression" dxfId="192" priority="6">
      <formula>$F19="Fermeture"</formula>
    </cfRule>
    <cfRule type="expression" dxfId="191" priority="7">
      <formula>$F19="Modification"</formula>
    </cfRule>
    <cfRule type="expression" dxfId="190" priority="8">
      <formula>$F19="Création"</formula>
    </cfRule>
  </conditionalFormatting>
  <conditionalFormatting sqref="A1:O9 A10:E10 K10:O11 A11:D11 A12:O12 A13:H13 J13:O16 A14:F14 A15:H15 A16:F16 A17:O18">
    <cfRule type="expression" dxfId="189" priority="21">
      <formula>$F1="Modification"</formula>
    </cfRule>
    <cfRule type="expression" dxfId="188" priority="22">
      <formula>$F1="Création"</formula>
    </cfRule>
  </conditionalFormatting>
  <conditionalFormatting sqref="A1:O9 K10:O11 A12:O12 J13:O16 A17:O18 A10:E10 A11:D11 A13:H13 A14:F14 A15:H15 A16:F16">
    <cfRule type="expression" dxfId="187" priority="20">
      <formula>$F1="Fermeture"</formula>
    </cfRule>
  </conditionalFormatting>
  <conditionalFormatting sqref="N1:N999">
    <cfRule type="expression" dxfId="186" priority="5">
      <formula>$M1="Porteuse"</formula>
    </cfRule>
  </conditionalFormatting>
  <conditionalFormatting sqref="O19">
    <cfRule type="expression" dxfId="185" priority="1">
      <formula>$F19="Fermeture"</formula>
    </cfRule>
    <cfRule type="expression" dxfId="184" priority="2">
      <formula>$F19="Modification"</formula>
    </cfRule>
    <cfRule type="expression" dxfId="183" priority="3">
      <formula>$F19="Création"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0" zoomScaleNormal="62" workbookViewId="0">
      <selection activeCell="E46" sqref="E46:I46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140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140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8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8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8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8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8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8"/>
    </row>
    <row r="7" spans="1:19" ht="14.45" customHeight="1">
      <c r="A7" s="148" t="s">
        <v>354</v>
      </c>
      <c r="B7" s="147" t="str">
        <f>'Fiche Générale'!B2</f>
        <v>ODYSSEE</v>
      </c>
      <c r="C7" s="130" t="s">
        <v>275</v>
      </c>
      <c r="D7" s="130"/>
      <c r="E7" s="145" t="str">
        <f>'Fiche Générale'!B3</f>
        <v>Histoire, civilisation et patrimoine</v>
      </c>
      <c r="F7" s="146"/>
      <c r="G7" s="130" t="s">
        <v>355</v>
      </c>
      <c r="H7" s="147" t="str">
        <f>'Fiche Générale'!B4</f>
        <v>-</v>
      </c>
      <c r="I7" s="147"/>
      <c r="J7" s="39"/>
      <c r="K7" s="23"/>
    </row>
    <row r="8" spans="1:19" ht="14.45" customHeight="1">
      <c r="A8" s="149"/>
      <c r="B8" s="147"/>
      <c r="C8" s="130"/>
      <c r="D8" s="130"/>
      <c r="E8" s="145"/>
      <c r="F8" s="146"/>
      <c r="G8" s="130"/>
      <c r="H8" s="147"/>
      <c r="I8" s="147"/>
      <c r="J8" s="39"/>
      <c r="K8" s="23"/>
    </row>
    <row r="9" spans="1:19" ht="14.45" customHeight="1">
      <c r="A9" s="149"/>
      <c r="B9" s="147"/>
      <c r="C9" s="130"/>
      <c r="D9" s="130"/>
      <c r="E9" s="145"/>
      <c r="F9" s="146"/>
      <c r="G9" s="130"/>
      <c r="H9" s="147"/>
      <c r="I9" s="147"/>
      <c r="J9" s="39"/>
      <c r="K9" s="23"/>
    </row>
    <row r="10" spans="1:19" ht="14.45" customHeight="1">
      <c r="A10" s="149"/>
      <c r="B10" s="147"/>
      <c r="C10" s="135" t="s">
        <v>277</v>
      </c>
      <c r="D10" s="135"/>
      <c r="E10" s="139" t="str">
        <f>'Fiche Générale'!A12</f>
        <v>Histoire mondiale et connectée de la Méditerranée</v>
      </c>
      <c r="F10" s="140"/>
      <c r="G10" s="140"/>
      <c r="H10" s="140"/>
      <c r="I10" s="141"/>
      <c r="J10" s="40"/>
      <c r="K10" s="23"/>
    </row>
    <row r="11" spans="1:19" ht="14.45" customHeight="1">
      <c r="A11" s="150"/>
      <c r="B11" s="147"/>
      <c r="C11" s="135"/>
      <c r="D11" s="135"/>
      <c r="E11" s="142"/>
      <c r="F11" s="143"/>
      <c r="G11" s="143"/>
      <c r="H11" s="143"/>
      <c r="I11" s="144"/>
      <c r="J11" s="40"/>
      <c r="K11" s="23"/>
    </row>
    <row r="12" spans="1:19">
      <c r="C12" s="18"/>
      <c r="I12" s="13"/>
      <c r="J12" s="13"/>
      <c r="M12" s="131" t="s">
        <v>356</v>
      </c>
      <c r="N12" s="132"/>
      <c r="O12" s="163"/>
      <c r="P12" s="131" t="s">
        <v>357</v>
      </c>
      <c r="Q12" s="132"/>
      <c r="R12" s="132"/>
      <c r="S12" s="163"/>
    </row>
    <row r="13" spans="1:19">
      <c r="A13" s="156" t="s">
        <v>278</v>
      </c>
      <c r="B13" s="74" t="str">
        <f>'S1 Maquette'!B13:B14</f>
        <v xml:space="preserve">1ère année </v>
      </c>
      <c r="C13" s="74"/>
      <c r="D13" s="156" t="s">
        <v>358</v>
      </c>
      <c r="E13" s="151">
        <f>'S1 Maquette'!E13:F14</f>
        <v>0</v>
      </c>
      <c r="F13" s="151"/>
      <c r="G13" s="151"/>
      <c r="H13" s="129" t="s">
        <v>359</v>
      </c>
      <c r="I13" s="129"/>
      <c r="J13" s="41"/>
      <c r="M13" s="133"/>
      <c r="N13" s="134"/>
      <c r="O13" s="164"/>
      <c r="P13" s="133"/>
      <c r="Q13" s="134"/>
      <c r="R13" s="134"/>
      <c r="S13" s="164"/>
    </row>
    <row r="14" spans="1:19">
      <c r="A14" s="158"/>
      <c r="B14" s="74"/>
      <c r="C14" s="74"/>
      <c r="D14" s="158"/>
      <c r="E14" s="151"/>
      <c r="F14" s="151"/>
      <c r="G14" s="151"/>
      <c r="H14" s="129"/>
      <c r="I14" s="129"/>
      <c r="J14" s="41"/>
      <c r="M14" s="129" t="s">
        <v>360</v>
      </c>
      <c r="N14" s="131" t="s">
        <v>361</v>
      </c>
      <c r="O14" s="163"/>
      <c r="P14" s="128"/>
      <c r="Q14" s="152"/>
      <c r="R14" s="155"/>
      <c r="S14" s="156"/>
    </row>
    <row r="15" spans="1:19">
      <c r="A15" s="156" t="s">
        <v>362</v>
      </c>
      <c r="B15" s="76" t="str">
        <f>'S1 Maquette'!B15:B16</f>
        <v>Semestre 1</v>
      </c>
      <c r="C15" s="77"/>
      <c r="D15" s="156" t="s">
        <v>363</v>
      </c>
      <c r="E15" s="151">
        <f>'S1 Maquette'!E15:F16</f>
        <v>0</v>
      </c>
      <c r="F15" s="151"/>
      <c r="G15" s="151"/>
      <c r="H15" s="159" t="str">
        <f>'Fiche Générale'!B5</f>
        <v>Session Unique</v>
      </c>
      <c r="I15" s="160"/>
      <c r="J15" s="42"/>
      <c r="M15" s="129"/>
      <c r="N15" s="165"/>
      <c r="O15" s="166"/>
      <c r="P15" s="128"/>
      <c r="Q15" s="153"/>
      <c r="R15" s="155"/>
      <c r="S15" s="157"/>
    </row>
    <row r="16" spans="1:19">
      <c r="A16" s="158"/>
      <c r="B16" s="79"/>
      <c r="C16" s="80"/>
      <c r="D16" s="158"/>
      <c r="E16" s="151"/>
      <c r="F16" s="151"/>
      <c r="G16" s="151"/>
      <c r="H16" s="161"/>
      <c r="I16" s="162"/>
      <c r="J16" s="42"/>
      <c r="M16" s="129"/>
      <c r="N16" s="165"/>
      <c r="O16" s="166"/>
      <c r="P16" s="128"/>
      <c r="Q16" s="153"/>
      <c r="R16" s="155"/>
      <c r="S16" s="157"/>
    </row>
    <row r="17" spans="1:20">
      <c r="L17" s="19"/>
      <c r="M17" s="129"/>
      <c r="N17" s="133"/>
      <c r="O17" s="164"/>
      <c r="P17" s="128"/>
      <c r="Q17" s="154"/>
      <c r="R17" s="155"/>
      <c r="S17" s="158"/>
    </row>
    <row r="18" spans="1:20" ht="59.45" customHeight="1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>
      <c r="A19" s="47" t="str">
        <f>'S1 Maquette'!B19</f>
        <v>Switch ODYSSEE S1</v>
      </c>
      <c r="B19" s="47" t="str">
        <f>'S1 Maquette'!C19</f>
        <v>UE</v>
      </c>
      <c r="C19" s="46">
        <f>'S1 Maquette'!F19</f>
        <v>0</v>
      </c>
      <c r="D19" s="7">
        <v>3</v>
      </c>
      <c r="E19" s="68" t="s">
        <v>380</v>
      </c>
      <c r="F19" s="68" t="s">
        <v>380</v>
      </c>
      <c r="G19" s="69" t="s">
        <v>380</v>
      </c>
      <c r="H19" s="69" t="s">
        <v>380</v>
      </c>
      <c r="I19" s="69" t="s">
        <v>380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Historiographie et Sources de la recherche 1</v>
      </c>
      <c r="B20" s="47" t="str">
        <f>'S1 Maquette'!C20</f>
        <v>UE</v>
      </c>
      <c r="C20" s="46">
        <f>'S1 Maquette'!F20</f>
        <v>0</v>
      </c>
      <c r="D20" s="7">
        <v>6</v>
      </c>
      <c r="E20" s="68" t="s">
        <v>380</v>
      </c>
      <c r="F20" s="68" t="s">
        <v>380</v>
      </c>
      <c r="G20" s="69" t="s">
        <v>380</v>
      </c>
      <c r="H20" s="69" t="s">
        <v>380</v>
      </c>
      <c r="I20" s="69" t="s">
        <v>380</v>
      </c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Histoire des écoles historiques (XVIIe-XXIs s.)</v>
      </c>
      <c r="B21" s="47" t="str">
        <f>'S1 Maquette'!C21</f>
        <v>ECUE</v>
      </c>
      <c r="C21" s="46">
        <f>'S1 Maquette'!F21</f>
        <v>0</v>
      </c>
      <c r="D21" s="7">
        <v>4.5</v>
      </c>
      <c r="E21" s="7" t="s">
        <v>380</v>
      </c>
      <c r="F21" s="55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 xml:space="preserve">Sources et corpus </v>
      </c>
      <c r="B22" s="47" t="str">
        <f>'S1 Maquette'!C22</f>
        <v>BLOC</v>
      </c>
      <c r="C22" s="46">
        <f>'S1 Maquette'!F22</f>
        <v>0</v>
      </c>
      <c r="D22" s="7"/>
      <c r="E22" s="68" t="s">
        <v>380</v>
      </c>
      <c r="F22" s="68" t="s">
        <v>380</v>
      </c>
      <c r="G22" s="69" t="s">
        <v>380</v>
      </c>
      <c r="H22" s="69" t="s">
        <v>380</v>
      </c>
      <c r="I22" s="69" t="s">
        <v>380</v>
      </c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Min 1 Max 1</v>
      </c>
      <c r="B23" s="47" t="str">
        <f>'S1 Maquette'!C23</f>
        <v>OPTION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Sources et Corpus manuscrits (médiévale et moderne)</v>
      </c>
      <c r="B24" s="47" t="str">
        <f>'S1 Maquette'!C24</f>
        <v>ECUE</v>
      </c>
      <c r="C24" s="46">
        <f>'S1 Maquette'!F24</f>
        <v>0</v>
      </c>
      <c r="D24" s="7">
        <v>1.5</v>
      </c>
      <c r="E24" s="7" t="s">
        <v>380</v>
      </c>
      <c r="F24" s="7" t="s">
        <v>380</v>
      </c>
      <c r="G24" s="44" t="s">
        <v>380</v>
      </c>
      <c r="H24" s="44" t="s">
        <v>380</v>
      </c>
      <c r="I24" s="44" t="s">
        <v>380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Sources et Corpus imprimés (XVe-XXIe s.)</v>
      </c>
      <c r="B25" s="47" t="str">
        <f>'S1 Maquette'!C25</f>
        <v>ECUE</v>
      </c>
      <c r="C25" s="46">
        <f>'S1 Maquette'!F25</f>
        <v>0</v>
      </c>
      <c r="D25" s="7">
        <v>1.5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Sources et Corpus épigraphiques, archéologique et monumentaux</v>
      </c>
      <c r="B26" s="47" t="str">
        <f>'S1 Maquette'!C26</f>
        <v>ECUE</v>
      </c>
      <c r="C26" s="46">
        <f>'S1 Maquette'!F26</f>
        <v>0</v>
      </c>
      <c r="D26" s="7">
        <v>1.5</v>
      </c>
      <c r="E26" s="7" t="s">
        <v>380</v>
      </c>
      <c r="F26" s="7" t="s">
        <v>380</v>
      </c>
      <c r="G26" s="44" t="s">
        <v>380</v>
      </c>
      <c r="H26" s="44" t="s">
        <v>380</v>
      </c>
      <c r="I26" s="44" t="s">
        <v>380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Sources et Corpus iconographiques (transpériode)</v>
      </c>
      <c r="B27" s="47" t="str">
        <f>'S1 Maquette'!C27</f>
        <v>ECUE</v>
      </c>
      <c r="C27" s="46">
        <f>'S1 Maquette'!F27</f>
        <v>0</v>
      </c>
      <c r="D27" s="7">
        <v>1.5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Historiographie et Sources de la recherche 2</v>
      </c>
      <c r="B28" s="47" t="str">
        <f>'S1 Maquette'!C28</f>
        <v>UE</v>
      </c>
      <c r="C28" s="46">
        <f>'S1 Maquette'!F28</f>
        <v>0</v>
      </c>
      <c r="D28" s="7">
        <v>6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>
        <f>'S1 Maquette'!F29</f>
        <v>0</v>
      </c>
      <c r="D29" s="7">
        <v>4.5</v>
      </c>
      <c r="E29" s="7" t="s">
        <v>380</v>
      </c>
      <c r="F29" s="7" t="s">
        <v>380</v>
      </c>
      <c r="G29" s="44" t="s">
        <v>380</v>
      </c>
      <c r="H29" s="44" t="s">
        <v>380</v>
      </c>
      <c r="I29" s="44" t="s">
        <v>380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Sources et Corpus 2</v>
      </c>
      <c r="B30" s="47" t="str">
        <f>'S1 Maquette'!C30</f>
        <v>BLOC</v>
      </c>
      <c r="C30" s="46">
        <f>'S1 Maquette'!F30</f>
        <v>0</v>
      </c>
      <c r="D30" s="7"/>
      <c r="E30" s="68" t="s">
        <v>380</v>
      </c>
      <c r="F30" s="68" t="s">
        <v>380</v>
      </c>
      <c r="G30" s="69" t="s">
        <v>380</v>
      </c>
      <c r="H30" s="69" t="s">
        <v>380</v>
      </c>
      <c r="I30" s="69" t="s">
        <v>380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Min 1 Max 1</v>
      </c>
      <c r="B31" s="47" t="str">
        <f>'S1 Maquette'!C31</f>
        <v>OPTION</v>
      </c>
      <c r="C31" s="46">
        <f>'S1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Sources et Corpus manuscrits (médiévale et moderne)</v>
      </c>
      <c r="B32" s="47" t="str">
        <f>'S1 Maquette'!C32</f>
        <v>ECUE</v>
      </c>
      <c r="C32" s="46">
        <f>'S1 Maquette'!F32</f>
        <v>0</v>
      </c>
      <c r="D32" s="7">
        <v>1.5</v>
      </c>
      <c r="E32" s="7" t="s">
        <v>380</v>
      </c>
      <c r="F32" s="7" t="s">
        <v>380</v>
      </c>
      <c r="G32" s="44" t="s">
        <v>380</v>
      </c>
      <c r="H32" s="44" t="s">
        <v>380</v>
      </c>
      <c r="I32" s="44" t="s">
        <v>380</v>
      </c>
      <c r="J32" s="44"/>
      <c r="K32" s="44" t="s">
        <v>18</v>
      </c>
      <c r="L32" s="44"/>
      <c r="M32" s="44"/>
      <c r="N32" s="44" t="s">
        <v>381</v>
      </c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Sources et Corpus imprimés (XVe-XXIe s.)</v>
      </c>
      <c r="B33" s="47" t="str">
        <f>'S1 Maquette'!C33</f>
        <v>ECUE</v>
      </c>
      <c r="C33" s="46">
        <f>'S1 Maquette'!F33</f>
        <v>0</v>
      </c>
      <c r="D33" s="7">
        <v>1.5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>Sources et Corpus épigraphiques, archéologique et monumentaux</v>
      </c>
      <c r="B34" s="47" t="str">
        <f>'S1 Maquette'!C34</f>
        <v>ECUE</v>
      </c>
      <c r="C34" s="46">
        <f>'S1 Maquette'!F34</f>
        <v>0</v>
      </c>
      <c r="D34" s="7">
        <v>1.5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18</v>
      </c>
      <c r="L34" s="44"/>
      <c r="M34" s="44"/>
      <c r="N34" s="44" t="s">
        <v>381</v>
      </c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Sources et Corpus iconographiques (transpériode)</v>
      </c>
      <c r="B35" s="47" t="str">
        <f>'S1 Maquette'!C35</f>
        <v>ECUE</v>
      </c>
      <c r="C35" s="46">
        <f>'S1 Maquette'!F35</f>
        <v>0</v>
      </c>
      <c r="D35" s="7">
        <v>1.5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18</v>
      </c>
      <c r="L35" s="44"/>
      <c r="M35" s="44"/>
      <c r="N35" s="44" t="s">
        <v>381</v>
      </c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>Construire et présenter une argumentation scientifique 1</v>
      </c>
      <c r="B36" s="47" t="str">
        <f>'S1 Maquette'!C36</f>
        <v>UE</v>
      </c>
      <c r="C36" s="46">
        <f>'S1 Maquette'!F36</f>
        <v>0</v>
      </c>
      <c r="D36" s="7">
        <v>3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 xml:space="preserve">Instruments de la recherche  </v>
      </c>
      <c r="B37" s="47" t="str">
        <f>'S1 Maquette'!C37</f>
        <v>BLOC</v>
      </c>
      <c r="C37" s="46">
        <f>'S1 Maquette'!F37</f>
        <v>0</v>
      </c>
      <c r="D37" s="7"/>
      <c r="E37" s="68" t="s">
        <v>380</v>
      </c>
      <c r="F37" s="68" t="s">
        <v>380</v>
      </c>
      <c r="G37" s="69" t="s">
        <v>380</v>
      </c>
      <c r="H37" s="69" t="s">
        <v>380</v>
      </c>
      <c r="I37" s="69" t="s">
        <v>380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 t="str">
        <f>'S1 Maquette'!B38</f>
        <v>Min 1 Max 1</v>
      </c>
      <c r="B38" s="47" t="str">
        <f>'S1 Maquette'!C38</f>
        <v>OPTION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>
        <f>'S1 Maquette'!F39</f>
        <v>0</v>
      </c>
      <c r="D39" s="7">
        <v>1.5</v>
      </c>
      <c r="E39" s="7" t="s">
        <v>380</v>
      </c>
      <c r="F39" s="7" t="s">
        <v>380</v>
      </c>
      <c r="G39" s="44" t="s">
        <v>380</v>
      </c>
      <c r="H39" s="44" t="s">
        <v>380</v>
      </c>
      <c r="I39" s="44" t="s">
        <v>380</v>
      </c>
      <c r="J39" s="44"/>
      <c r="K39" s="69" t="s">
        <v>9</v>
      </c>
      <c r="L39" s="44"/>
      <c r="M39" s="66">
        <v>2</v>
      </c>
      <c r="N39" s="64"/>
      <c r="O39" s="44"/>
      <c r="P39" s="44"/>
      <c r="Q39" s="44"/>
      <c r="R39" s="44"/>
      <c r="S39" s="7"/>
      <c r="T39" s="1"/>
    </row>
    <row r="40" spans="1:20" ht="30.6" customHeight="1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>
        <f>'S1 Maquette'!F40</f>
        <v>0</v>
      </c>
      <c r="D40" s="7">
        <v>1.5</v>
      </c>
      <c r="E40" s="7" t="s">
        <v>380</v>
      </c>
      <c r="F40" s="7" t="s">
        <v>380</v>
      </c>
      <c r="G40" s="44" t="s">
        <v>380</v>
      </c>
      <c r="H40" s="44" t="s">
        <v>380</v>
      </c>
      <c r="I40" s="44" t="s">
        <v>380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>
      <c r="A41" s="47" t="str">
        <f>'S1 Maquette'!B41</f>
        <v>Atelier d'écriture 1</v>
      </c>
      <c r="B41" s="47" t="str">
        <f>'S1 Maquette'!C41</f>
        <v>ECUE</v>
      </c>
      <c r="C41" s="46">
        <f>'S1 Maquette'!F41</f>
        <v>0</v>
      </c>
      <c r="D41" s="7">
        <v>1.5</v>
      </c>
      <c r="E41" s="7" t="s">
        <v>380</v>
      </c>
      <c r="F41" s="7" t="s">
        <v>380</v>
      </c>
      <c r="G41" s="44" t="s">
        <v>380</v>
      </c>
      <c r="H41" s="44" t="s">
        <v>380</v>
      </c>
      <c r="I41" s="44" t="s">
        <v>380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>
      <c r="A42" s="47" t="str">
        <f>'S1 Maquette'!B42</f>
        <v>Actualité de la recherche</v>
      </c>
      <c r="B42" s="47" t="str">
        <f>'S1 Maquette'!C42</f>
        <v>UE</v>
      </c>
      <c r="C42" s="46">
        <f>'S1 Maquette'!F42</f>
        <v>0</v>
      </c>
      <c r="D42" s="7">
        <v>6</v>
      </c>
      <c r="E42" s="7" t="s">
        <v>380</v>
      </c>
      <c r="F42" s="7" t="s">
        <v>380</v>
      </c>
      <c r="G42" s="44" t="s">
        <v>380</v>
      </c>
      <c r="H42" s="44" t="s">
        <v>380</v>
      </c>
      <c r="I42" s="44" t="s">
        <v>380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>
        <f>'S1 Maquette'!F43</f>
        <v>0</v>
      </c>
      <c r="D43" s="7">
        <v>3</v>
      </c>
      <c r="E43" s="7" t="s">
        <v>380</v>
      </c>
      <c r="F43" s="7" t="s">
        <v>380</v>
      </c>
      <c r="G43" s="44" t="s">
        <v>380</v>
      </c>
      <c r="H43" s="44" t="s">
        <v>380</v>
      </c>
      <c r="I43" s="44" t="s">
        <v>380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>
        <f>'S1 Maquette'!F44</f>
        <v>0</v>
      </c>
      <c r="D44" s="7">
        <v>3</v>
      </c>
      <c r="E44" s="7" t="s">
        <v>380</v>
      </c>
      <c r="F44" s="7" t="s">
        <v>380</v>
      </c>
      <c r="G44" s="44" t="s">
        <v>380</v>
      </c>
      <c r="H44" s="44" t="s">
        <v>380</v>
      </c>
      <c r="I44" s="44" t="s">
        <v>380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'S1 Maquette'!B45</f>
        <v>Outils de la recherche 1</v>
      </c>
      <c r="B45" s="47" t="str">
        <f>'S1 Maquette'!C45</f>
        <v>UE</v>
      </c>
      <c r="C45" s="46">
        <f>'S1 Maquette'!F45</f>
        <v>0</v>
      </c>
      <c r="D45" s="7">
        <v>6</v>
      </c>
      <c r="E45" s="7" t="s">
        <v>380</v>
      </c>
      <c r="F45" s="7" t="s">
        <v>380</v>
      </c>
      <c r="G45" s="44" t="s">
        <v>380</v>
      </c>
      <c r="H45" s="44" t="s">
        <v>380</v>
      </c>
      <c r="I45" s="44" t="s">
        <v>380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'S1 Maquette'!B46</f>
        <v>Traiter les données à l'heure du digital</v>
      </c>
      <c r="B46" s="47" t="str">
        <f>'S1 Maquette'!C46</f>
        <v>BLOC</v>
      </c>
      <c r="C46" s="46">
        <f>'S1 Maquette'!F46</f>
        <v>0</v>
      </c>
      <c r="D46" s="7"/>
      <c r="E46" s="68" t="s">
        <v>380</v>
      </c>
      <c r="F46" s="68" t="s">
        <v>380</v>
      </c>
      <c r="G46" s="69" t="s">
        <v>380</v>
      </c>
      <c r="H46" s="69" t="s">
        <v>380</v>
      </c>
      <c r="I46" s="69" t="s">
        <v>380</v>
      </c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'S1 Maquette'!B47</f>
        <v>Min2 Max2</v>
      </c>
      <c r="B47" s="47" t="str">
        <f>'S1 Maquette'!C47</f>
        <v>OPTION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'S1 Maquette'!B48</f>
        <v>Formalisation des données historiques et statistiques</v>
      </c>
      <c r="B48" s="47" t="str">
        <f>'S1 Maquette'!C48</f>
        <v>ECUE</v>
      </c>
      <c r="C48" s="46">
        <f>'S1 Maquette'!F48</f>
        <v>0</v>
      </c>
      <c r="D48" s="7">
        <v>2</v>
      </c>
      <c r="E48" s="7" t="s">
        <v>380</v>
      </c>
      <c r="F48" s="7" t="s">
        <v>380</v>
      </c>
      <c r="G48" s="44" t="s">
        <v>380</v>
      </c>
      <c r="H48" s="44" t="s">
        <v>380</v>
      </c>
      <c r="I48" s="44" t="s">
        <v>380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>
        <f>'S1 Maquette'!F49</f>
        <v>0</v>
      </c>
      <c r="D49" s="44">
        <v>2</v>
      </c>
      <c r="E49" s="7" t="s">
        <v>380</v>
      </c>
      <c r="F49" s="7" t="s">
        <v>380</v>
      </c>
      <c r="G49" s="44" t="s">
        <v>380</v>
      </c>
      <c r="H49" s="44" t="s">
        <v>380</v>
      </c>
      <c r="I49" s="44" t="s">
        <v>380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>
      <c r="A50" s="47" t="str">
        <f>'S1 Maquette'!B50</f>
        <v xml:space="preserve">Lexicographie et sémantique historique </v>
      </c>
      <c r="B50" s="47" t="str">
        <f>'S1 Maquette'!C50</f>
        <v>ECUE</v>
      </c>
      <c r="C50" s="46">
        <f>'S1 Maquette'!F50</f>
        <v>0</v>
      </c>
      <c r="D50" s="44">
        <v>2</v>
      </c>
      <c r="E50" s="7" t="s">
        <v>380</v>
      </c>
      <c r="F50" s="7" t="s">
        <v>380</v>
      </c>
      <c r="G50" s="44" t="s">
        <v>380</v>
      </c>
      <c r="H50" s="44" t="s">
        <v>380</v>
      </c>
      <c r="I50" s="44" t="s">
        <v>380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>
      <c r="A51" s="47" t="str">
        <f>'S1 Maquette'!B51</f>
        <v>Méthodes et analyses archéologiques</v>
      </c>
      <c r="B51" s="47" t="str">
        <f>'S1 Maquette'!C51</f>
        <v>ECUE</v>
      </c>
      <c r="C51" s="46">
        <f>'S1 Maquette'!F51</f>
        <v>0</v>
      </c>
      <c r="D51" s="44">
        <v>2</v>
      </c>
      <c r="E51" s="7" t="s">
        <v>380</v>
      </c>
      <c r="F51" s="7" t="s">
        <v>380</v>
      </c>
      <c r="G51" s="44" t="s">
        <v>380</v>
      </c>
      <c r="H51" s="44" t="s">
        <v>380</v>
      </c>
      <c r="I51" s="44" t="s">
        <v>380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>
      <c r="A52" s="47" t="str">
        <f>'S1 Maquette'!B52</f>
        <v>Langue étrangère</v>
      </c>
      <c r="B52" s="47" t="str">
        <f>'S1 Maquette'!C52</f>
        <v>ECUE</v>
      </c>
      <c r="C52" s="46">
        <f>'S1 Maquette'!F52</f>
        <v>0</v>
      </c>
      <c r="D52" s="44">
        <v>2</v>
      </c>
      <c r="E52" s="7" t="s">
        <v>380</v>
      </c>
      <c r="F52" s="7" t="s">
        <v>380</v>
      </c>
      <c r="G52" s="44" t="s">
        <v>380</v>
      </c>
      <c r="H52" s="44" t="s">
        <v>380</v>
      </c>
      <c r="I52" s="44" t="s">
        <v>380</v>
      </c>
      <c r="J52" s="44"/>
      <c r="K52" s="44"/>
      <c r="L52" s="44"/>
      <c r="M52" s="44"/>
      <c r="N52" s="44"/>
      <c r="O52" s="44"/>
      <c r="P52" s="44"/>
      <c r="Q52" s="44"/>
      <c r="R52" s="44"/>
      <c r="S52" s="7" t="s">
        <v>382</v>
      </c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82" priority="31">
      <formula>$C1="OPTION"</formula>
    </cfRule>
    <cfRule type="expression" dxfId="181" priority="30">
      <formula>$C1="BLOC"</formula>
    </cfRule>
    <cfRule type="expression" dxfId="180" priority="29">
      <formula>$C1="Parcours Pédagogique"</formula>
    </cfRule>
  </conditionalFormatting>
  <conditionalFormatting sqref="A19:I19">
    <cfRule type="expression" dxfId="179" priority="1">
      <formula>$C19="Modification MCC"</formula>
    </cfRule>
    <cfRule type="expression" dxfId="178" priority="2">
      <formula>$C19="Modification"</formula>
    </cfRule>
    <cfRule type="expression" dxfId="177" priority="3">
      <formula>$C19="Création"</formula>
    </cfRule>
    <cfRule type="expression" dxfId="176" priority="4">
      <formula>$C19="Fermeture"</formula>
    </cfRule>
  </conditionalFormatting>
  <conditionalFormatting sqref="A18:T18 A53:S300">
    <cfRule type="expression" dxfId="175" priority="50">
      <formula>$C18="Fermeture"</formula>
    </cfRule>
    <cfRule type="expression" dxfId="174" priority="48">
      <formula>$C18="Création"</formula>
    </cfRule>
    <cfRule type="expression" dxfId="173" priority="43">
      <formula>$C18="Modification"</formula>
    </cfRule>
    <cfRule type="expression" dxfId="172" priority="4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71" priority="41">
      <formula>$D1="Fermeture"</formula>
    </cfRule>
    <cfRule type="expression" dxfId="170" priority="40">
      <formula>$D1="Création"</formula>
    </cfRule>
    <cfRule type="expression" dxfId="169" priority="35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168" priority="34">
      <formula>$D1="Modification MCC"</formula>
    </cfRule>
  </conditionalFormatting>
  <conditionalFormatting sqref="J1:J999">
    <cfRule type="expression" dxfId="167" priority="6">
      <formula>$I1="NON"</formula>
    </cfRule>
  </conditionalFormatting>
  <conditionalFormatting sqref="J19:O19 A20:O52">
    <cfRule type="expression" dxfId="166" priority="10">
      <formula>$C19="Modification MCC"</formula>
    </cfRule>
    <cfRule type="expression" dxfId="165" priority="11">
      <formula>$C19="Modification"</formula>
    </cfRule>
    <cfRule type="expression" dxfId="164" priority="12">
      <formula>$C19="Création"</formula>
    </cfRule>
    <cfRule type="expression" dxfId="163" priority="13">
      <formula>$C19="Fermeture"</formula>
    </cfRule>
  </conditionalFormatting>
  <conditionalFormatting sqref="L18:L300">
    <cfRule type="expression" dxfId="162" priority="8">
      <formula>$K18="CT (Contrôle terminal)"</formula>
    </cfRule>
    <cfRule type="expression" dxfId="161" priority="9">
      <formula>$K18="CCI (CC Intégral)"</formula>
    </cfRule>
  </conditionalFormatting>
  <conditionalFormatting sqref="M1:M999">
    <cfRule type="expression" dxfId="160" priority="7">
      <formula>$K1="CT (Contrôle terminal)"</formula>
    </cfRule>
  </conditionalFormatting>
  <conditionalFormatting sqref="N1:O999">
    <cfRule type="expression" dxfId="159" priority="5">
      <formula>$K1="CCI (CC Intégral)"</formula>
    </cfRule>
  </conditionalFormatting>
  <conditionalFormatting sqref="P19:S52">
    <cfRule type="expression" dxfId="158" priority="17">
      <formula>$C19="Modification MCC"</formula>
    </cfRule>
    <cfRule type="expression" dxfId="157" priority="20">
      <formula>$C19="Fermeture"</formula>
    </cfRule>
    <cfRule type="expression" dxfId="156" priority="19">
      <formula>$C19="Création"</formula>
    </cfRule>
    <cfRule type="expression" dxfId="155" priority="18">
      <formula>$C19="Modification"</formula>
    </cfRule>
  </conditionalFormatting>
  <conditionalFormatting sqref="P19:S300">
    <cfRule type="expression" dxfId="154" priority="16">
      <formula>$H$15="Session Unique"</formula>
    </cfRule>
  </conditionalFormatting>
  <conditionalFormatting sqref="Q1:R999">
    <cfRule type="expression" dxfId="153" priority="14">
      <formula>$P1="Autres"</formula>
    </cfRule>
  </conditionalFormatting>
  <conditionalFormatting sqref="S1:S999">
    <cfRule type="expression" dxfId="152" priority="15">
      <formula>$P1="CT (Contrôle terminal)"</formula>
    </cfRule>
  </conditionalFormatting>
  <conditionalFormatting sqref="T18">
    <cfRule type="expression" dxfId="151" priority="22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18" zoomScaleNormal="100" workbookViewId="0">
      <selection activeCell="F19" sqref="F19:F3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140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140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30" t="s">
        <v>274</v>
      </c>
      <c r="B7" s="124" t="str">
        <f>'Fiche Générale'!B2</f>
        <v>ODYSSEE</v>
      </c>
      <c r="C7" s="130" t="s">
        <v>275</v>
      </c>
      <c r="D7" s="130"/>
      <c r="E7" s="136" t="str">
        <f>'Fiche Générale'!B3</f>
        <v>Histoire, civilisation et patrimoine</v>
      </c>
      <c r="F7" s="124"/>
      <c r="G7" s="130" t="s">
        <v>276</v>
      </c>
      <c r="H7" s="127" t="str">
        <f>'Fiche Générale'!B4</f>
        <v>-</v>
      </c>
      <c r="I7" s="127"/>
      <c r="J7" s="127"/>
    </row>
    <row r="8" spans="1:10" ht="18" customHeight="1">
      <c r="A8" s="130"/>
      <c r="B8" s="125"/>
      <c r="C8" s="130"/>
      <c r="D8" s="130"/>
      <c r="E8" s="137"/>
      <c r="F8" s="125"/>
      <c r="G8" s="130"/>
      <c r="H8" s="127"/>
      <c r="I8" s="127"/>
      <c r="J8" s="127"/>
    </row>
    <row r="9" spans="1:10" ht="18" customHeight="1">
      <c r="A9" s="130"/>
      <c r="B9" s="125"/>
      <c r="C9" s="130"/>
      <c r="D9" s="130"/>
      <c r="E9" s="138"/>
      <c r="F9" s="126"/>
      <c r="G9" s="130"/>
      <c r="H9" s="127"/>
      <c r="I9" s="127"/>
      <c r="J9" s="127"/>
    </row>
    <row r="10" spans="1:10" ht="18" customHeight="1">
      <c r="A10" s="130"/>
      <c r="B10" s="125"/>
      <c r="C10" s="135" t="s">
        <v>277</v>
      </c>
      <c r="D10" s="135"/>
      <c r="E10" s="139" t="str">
        <f>'Fiche Générale'!A12</f>
        <v>Histoire mondiale et connectée de la Méditerranée</v>
      </c>
      <c r="F10" s="140"/>
      <c r="G10" s="140"/>
      <c r="H10" s="140"/>
      <c r="I10" s="140"/>
      <c r="J10" s="141"/>
    </row>
    <row r="11" spans="1:10" ht="18" customHeight="1">
      <c r="A11" s="130"/>
      <c r="B11" s="126"/>
      <c r="C11" s="135"/>
      <c r="D11" s="135"/>
      <c r="E11" s="142"/>
      <c r="F11" s="143"/>
      <c r="G11" s="143"/>
      <c r="H11" s="143"/>
      <c r="I11" s="143"/>
      <c r="J11" s="144"/>
    </row>
    <row r="13" spans="1:10">
      <c r="A13" s="129" t="s">
        <v>278</v>
      </c>
      <c r="B13" s="77" t="str">
        <f>'S1 Maquette'!B13:B14</f>
        <v xml:space="preserve">1ère année </v>
      </c>
      <c r="C13" s="129" t="s">
        <v>280</v>
      </c>
      <c r="D13" s="129"/>
      <c r="E13" s="151">
        <f>'S1 Maquette'!E13:F14</f>
        <v>0</v>
      </c>
      <c r="F13" s="151"/>
      <c r="G13" s="156" t="s">
        <v>281</v>
      </c>
      <c r="H13" s="74">
        <f>Calcul!D7</f>
        <v>229.5</v>
      </c>
      <c r="I13" s="74"/>
    </row>
    <row r="14" spans="1:10">
      <c r="A14" s="129"/>
      <c r="B14" s="80"/>
      <c r="C14" s="129"/>
      <c r="D14" s="129"/>
      <c r="E14" s="151"/>
      <c r="F14" s="151"/>
      <c r="G14" s="158"/>
      <c r="H14" s="74"/>
      <c r="I14" s="74"/>
    </row>
    <row r="15" spans="1:10">
      <c r="A15" s="129" t="s">
        <v>282</v>
      </c>
      <c r="B15" s="77" t="s">
        <v>237</v>
      </c>
      <c r="C15" s="131" t="s">
        <v>283</v>
      </c>
      <c r="D15" s="132"/>
      <c r="E15" s="129"/>
      <c r="F15" s="129"/>
      <c r="G15" s="156" t="s">
        <v>284</v>
      </c>
      <c r="H15" s="74">
        <f ca="1">Calcul!D20</f>
        <v>157.5</v>
      </c>
      <c r="I15" s="74"/>
    </row>
    <row r="16" spans="1:10">
      <c r="A16" s="129"/>
      <c r="B16" s="80"/>
      <c r="C16" s="133"/>
      <c r="D16" s="134"/>
      <c r="E16" s="129"/>
      <c r="F16" s="129"/>
      <c r="G16" s="158"/>
      <c r="H16" s="74"/>
      <c r="I16" s="7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>
      <c r="A19" s="25">
        <v>1</v>
      </c>
      <c r="B19" s="5" t="s">
        <v>383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340</v>
      </c>
      <c r="N19" s="5" t="s">
        <v>384</v>
      </c>
      <c r="O19" s="5" t="s">
        <v>385</v>
      </c>
    </row>
    <row r="20" spans="1:15" s="18" customFormat="1" ht="43.35" customHeight="1">
      <c r="A20" s="25">
        <v>2</v>
      </c>
      <c r="B20" s="5" t="s">
        <v>386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387</v>
      </c>
      <c r="B21" s="5" t="s">
        <v>388</v>
      </c>
      <c r="C21" s="7" t="s">
        <v>21</v>
      </c>
      <c r="D21" s="7">
        <v>4</v>
      </c>
      <c r="E21" s="5" t="s">
        <v>15</v>
      </c>
      <c r="F21" s="5"/>
      <c r="G21" s="5"/>
      <c r="H21" s="7"/>
      <c r="I21" s="7">
        <v>18</v>
      </c>
      <c r="J21" s="7">
        <v>18</v>
      </c>
      <c r="K21" s="7"/>
      <c r="L21" s="7"/>
      <c r="M21" s="7" t="s">
        <v>389</v>
      </c>
      <c r="N21" s="5"/>
      <c r="O21" s="5"/>
    </row>
    <row r="22" spans="1:15" s="18" customFormat="1" ht="43.35" customHeight="1">
      <c r="A22" s="25" t="s">
        <v>390</v>
      </c>
      <c r="B22" s="29" t="s">
        <v>391</v>
      </c>
      <c r="C22" s="7" t="s">
        <v>21</v>
      </c>
      <c r="D22" s="7">
        <v>2</v>
      </c>
      <c r="E22" s="5" t="s">
        <v>15</v>
      </c>
      <c r="F22" s="5"/>
      <c r="G22" s="5"/>
      <c r="H22" s="7"/>
      <c r="I22" s="7"/>
      <c r="J22" s="7">
        <v>12</v>
      </c>
      <c r="K22" s="7"/>
      <c r="L22" s="7"/>
      <c r="M22" s="7" t="s">
        <v>340</v>
      </c>
      <c r="N22" s="5" t="s">
        <v>392</v>
      </c>
      <c r="O22" s="5" t="s">
        <v>393</v>
      </c>
    </row>
    <row r="23" spans="1:15" ht="43.35" customHeight="1">
      <c r="A23" s="24">
        <v>3</v>
      </c>
      <c r="B23" s="28" t="s">
        <v>394</v>
      </c>
      <c r="C23" s="11" t="s">
        <v>12</v>
      </c>
      <c r="D23" s="11">
        <v>6</v>
      </c>
      <c r="E23" s="6" t="s">
        <v>15</v>
      </c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>
      <c r="A24" s="25" t="s">
        <v>395</v>
      </c>
      <c r="B24" s="29" t="s">
        <v>396</v>
      </c>
      <c r="C24" s="7" t="s">
        <v>21</v>
      </c>
      <c r="D24" s="7">
        <v>3</v>
      </c>
      <c r="E24" s="5" t="s">
        <v>15</v>
      </c>
      <c r="F24" s="5"/>
      <c r="G24" s="5"/>
      <c r="H24" s="7"/>
      <c r="I24" s="7">
        <v>12</v>
      </c>
      <c r="J24" s="7">
        <v>12</v>
      </c>
      <c r="K24" s="7"/>
      <c r="L24" s="7"/>
      <c r="M24" s="7" t="s">
        <v>389</v>
      </c>
      <c r="N24" s="5"/>
      <c r="O24" s="5" t="s">
        <v>397</v>
      </c>
    </row>
    <row r="25" spans="1:15" ht="43.35" customHeight="1">
      <c r="A25" s="25" t="s">
        <v>398</v>
      </c>
      <c r="B25" s="29" t="s">
        <v>399</v>
      </c>
      <c r="C25" s="7" t="s">
        <v>21</v>
      </c>
      <c r="D25" s="7">
        <v>3</v>
      </c>
      <c r="E25" s="5" t="s">
        <v>15</v>
      </c>
      <c r="F25" s="5"/>
      <c r="G25" s="5"/>
      <c r="H25" s="7"/>
      <c r="I25" s="7">
        <v>12</v>
      </c>
      <c r="J25" s="7">
        <v>12</v>
      </c>
      <c r="K25" s="7"/>
      <c r="L25" s="7"/>
      <c r="M25" s="7" t="s">
        <v>389</v>
      </c>
      <c r="N25" s="5"/>
      <c r="O25" s="5"/>
    </row>
    <row r="26" spans="1:15" ht="43.35" customHeight="1">
      <c r="A26" s="25">
        <v>4</v>
      </c>
      <c r="B26" s="29" t="s">
        <v>400</v>
      </c>
      <c r="C26" s="7" t="s">
        <v>12</v>
      </c>
      <c r="D26" s="7">
        <v>15</v>
      </c>
      <c r="E26" s="5" t="s">
        <v>15</v>
      </c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401</v>
      </c>
      <c r="B27" s="29" t="s">
        <v>402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35" customHeight="1">
      <c r="A28" s="25" t="s">
        <v>403</v>
      </c>
      <c r="B28" s="29" t="s">
        <v>404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55">
        <v>9</v>
      </c>
      <c r="J28" s="7">
        <v>9</v>
      </c>
      <c r="K28" s="7"/>
      <c r="L28" s="7"/>
      <c r="M28" s="7" t="s">
        <v>13</v>
      </c>
      <c r="N28" s="5"/>
      <c r="O28" s="5"/>
    </row>
    <row r="29" spans="1:15" ht="43.35" customHeight="1">
      <c r="A29" s="25" t="s">
        <v>405</v>
      </c>
      <c r="B29" s="29" t="s">
        <v>406</v>
      </c>
      <c r="C29" s="7" t="s">
        <v>29</v>
      </c>
      <c r="D29" s="7"/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53"/>
    </row>
    <row r="30" spans="1:15" ht="43.35" customHeight="1">
      <c r="A30" s="25"/>
      <c r="B30" s="29" t="s">
        <v>342</v>
      </c>
      <c r="C30" s="7" t="s">
        <v>35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2" t="s">
        <v>407</v>
      </c>
    </row>
    <row r="31" spans="1:15" ht="43.35" customHeight="1">
      <c r="A31" s="25" t="s">
        <v>408</v>
      </c>
      <c r="B31" s="29" t="s">
        <v>409</v>
      </c>
      <c r="C31" s="7" t="s">
        <v>21</v>
      </c>
      <c r="D31" s="7">
        <v>3</v>
      </c>
      <c r="E31" s="5" t="s">
        <v>15</v>
      </c>
      <c r="F31" s="5"/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410</v>
      </c>
      <c r="O31" s="5"/>
    </row>
    <row r="32" spans="1:15" ht="43.35" customHeight="1">
      <c r="A32" s="25" t="s">
        <v>411</v>
      </c>
      <c r="B32" s="29" t="s">
        <v>412</v>
      </c>
      <c r="C32" s="7" t="s">
        <v>21</v>
      </c>
      <c r="D32" s="7">
        <v>3</v>
      </c>
      <c r="E32" s="5" t="s">
        <v>15</v>
      </c>
      <c r="F32" s="5"/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410</v>
      </c>
      <c r="O32" s="5"/>
    </row>
    <row r="33" spans="1:15" ht="43.35" customHeight="1">
      <c r="A33" s="25" t="s">
        <v>413</v>
      </c>
      <c r="B33" s="29" t="s">
        <v>414</v>
      </c>
      <c r="C33" s="7" t="s">
        <v>21</v>
      </c>
      <c r="D33" s="7">
        <v>3</v>
      </c>
      <c r="E33" s="5" t="s">
        <v>15</v>
      </c>
      <c r="F33" s="5"/>
      <c r="G33" s="5"/>
      <c r="H33" s="7"/>
      <c r="I33" s="7">
        <v>0</v>
      </c>
      <c r="J33" s="7">
        <v>0</v>
      </c>
      <c r="K33" s="7"/>
      <c r="L33" s="7"/>
      <c r="M33" s="7" t="s">
        <v>22</v>
      </c>
      <c r="N33" s="5" t="s">
        <v>415</v>
      </c>
      <c r="O33" s="5"/>
    </row>
    <row r="34" spans="1:15" ht="43.35" customHeight="1">
      <c r="A34" s="25" t="s">
        <v>416</v>
      </c>
      <c r="B34" s="29" t="s">
        <v>417</v>
      </c>
      <c r="C34" s="7" t="s">
        <v>21</v>
      </c>
      <c r="D34" s="7">
        <v>3</v>
      </c>
      <c r="E34" s="5" t="s">
        <v>15</v>
      </c>
      <c r="F34" s="5"/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410</v>
      </c>
      <c r="O34" s="5"/>
    </row>
    <row r="35" spans="1:15" ht="43.35" customHeight="1">
      <c r="A35" s="25" t="s">
        <v>418</v>
      </c>
      <c r="B35" s="29" t="s">
        <v>419</v>
      </c>
      <c r="C35" s="7" t="s">
        <v>21</v>
      </c>
      <c r="D35" s="7">
        <v>3</v>
      </c>
      <c r="E35" s="5" t="s">
        <v>15</v>
      </c>
      <c r="F35" s="5"/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410</v>
      </c>
      <c r="O35" s="5"/>
    </row>
    <row r="36" spans="1:15" ht="43.35" customHeight="1">
      <c r="A36" s="25" t="s">
        <v>420</v>
      </c>
      <c r="B36" s="29" t="s">
        <v>421</v>
      </c>
      <c r="C36" s="7" t="s">
        <v>21</v>
      </c>
      <c r="D36" s="7">
        <v>6</v>
      </c>
      <c r="E36" s="5" t="s">
        <v>15</v>
      </c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150" priority="1">
      <formula>$C1="Option"</formula>
    </cfRule>
  </conditionalFormatting>
  <conditionalFormatting sqref="A1:O9 A10:E10 K10:O11 A11:D11 A12:O12 A13:H13 J13:O16 A14:F14 A15:H15 A16:F16">
    <cfRule type="expression" dxfId="149" priority="10">
      <formula>$F1="Modification"</formula>
    </cfRule>
    <cfRule type="expression" dxfId="148" priority="11">
      <formula>$F1="Création"</formula>
    </cfRule>
  </conditionalFormatting>
  <conditionalFormatting sqref="A1:O9 K10:O11 A12:O12 J13:O16 A10:E10 A11:D11 A13:H13 A14:F14 A15:H15 A16:F16">
    <cfRule type="expression" dxfId="147" priority="9">
      <formula>$F1="Fermeture"</formula>
    </cfRule>
  </conditionalFormatting>
  <conditionalFormatting sqref="A17:O999">
    <cfRule type="expression" dxfId="146" priority="3">
      <formula>$F17="Fermeture"</formula>
    </cfRule>
    <cfRule type="expression" dxfId="145" priority="4">
      <formula>$F17="Modification"</formula>
    </cfRule>
    <cfRule type="expression" dxfId="144" priority="5">
      <formula>$F17="Création"</formula>
    </cfRule>
  </conditionalFormatting>
  <conditionalFormatting sqref="N1:N999">
    <cfRule type="expression" dxfId="143" priority="2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selection activeCell="D29" sqref="D29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140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140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8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8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8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8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8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8"/>
    </row>
    <row r="7" spans="1:19" ht="14.45" customHeight="1">
      <c r="A7" s="148" t="s">
        <v>354</v>
      </c>
      <c r="B7" s="147" t="str">
        <f>'Fiche Générale'!B2</f>
        <v>ODYSSEE</v>
      </c>
      <c r="C7" s="130" t="s">
        <v>275</v>
      </c>
      <c r="D7" s="130"/>
      <c r="E7" s="145" t="str">
        <f>'Fiche Générale'!B3</f>
        <v>Histoire, civilisation et patrimoine</v>
      </c>
      <c r="F7" s="146"/>
      <c r="G7" s="130" t="s">
        <v>355</v>
      </c>
      <c r="H7" s="147" t="str">
        <f>'Fiche Générale'!B4</f>
        <v>-</v>
      </c>
      <c r="I7" s="147"/>
      <c r="J7" s="39"/>
      <c r="K7" s="23"/>
    </row>
    <row r="8" spans="1:19" ht="14.45" customHeight="1">
      <c r="A8" s="149"/>
      <c r="B8" s="147"/>
      <c r="C8" s="130"/>
      <c r="D8" s="130"/>
      <c r="E8" s="145"/>
      <c r="F8" s="146"/>
      <c r="G8" s="130"/>
      <c r="H8" s="147"/>
      <c r="I8" s="147"/>
      <c r="J8" s="39"/>
      <c r="K8" s="23"/>
    </row>
    <row r="9" spans="1:19" ht="14.45" customHeight="1">
      <c r="A9" s="149"/>
      <c r="B9" s="147"/>
      <c r="C9" s="130"/>
      <c r="D9" s="130"/>
      <c r="E9" s="145"/>
      <c r="F9" s="146"/>
      <c r="G9" s="130"/>
      <c r="H9" s="147"/>
      <c r="I9" s="147"/>
      <c r="J9" s="39"/>
      <c r="K9" s="23"/>
    </row>
    <row r="10" spans="1:19" ht="14.45" customHeight="1">
      <c r="A10" s="149"/>
      <c r="B10" s="147"/>
      <c r="C10" s="135" t="s">
        <v>277</v>
      </c>
      <c r="D10" s="135"/>
      <c r="E10" s="139" t="str">
        <f>'Fiche Générale'!A12</f>
        <v>Histoire mondiale et connectée de la Méditerranée</v>
      </c>
      <c r="F10" s="140"/>
      <c r="G10" s="140"/>
      <c r="H10" s="140"/>
      <c r="I10" s="141"/>
      <c r="J10" s="40"/>
      <c r="K10" s="23"/>
    </row>
    <row r="11" spans="1:19" ht="14.45" customHeight="1">
      <c r="A11" s="150"/>
      <c r="B11" s="147"/>
      <c r="C11" s="135"/>
      <c r="D11" s="135"/>
      <c r="E11" s="142"/>
      <c r="F11" s="143"/>
      <c r="G11" s="143"/>
      <c r="H11" s="143"/>
      <c r="I11" s="144"/>
      <c r="J11" s="40"/>
      <c r="K11" s="23"/>
    </row>
    <row r="12" spans="1:19">
      <c r="C12" s="18"/>
      <c r="I12" s="13"/>
      <c r="J12" s="13"/>
      <c r="M12" s="131" t="s">
        <v>356</v>
      </c>
      <c r="N12" s="132"/>
      <c r="O12" s="163"/>
      <c r="P12" s="131" t="s">
        <v>357</v>
      </c>
      <c r="Q12" s="132"/>
      <c r="R12" s="132"/>
      <c r="S12" s="163"/>
    </row>
    <row r="13" spans="1:19">
      <c r="A13" s="156" t="s">
        <v>278</v>
      </c>
      <c r="B13" s="74" t="str">
        <f>'S2 Maquette'!B13:B14</f>
        <v xml:space="preserve">1ère année </v>
      </c>
      <c r="C13" s="74"/>
      <c r="D13" s="156" t="s">
        <v>358</v>
      </c>
      <c r="E13" s="151">
        <f>'S2 Maquette'!E13:F14</f>
        <v>0</v>
      </c>
      <c r="F13" s="151"/>
      <c r="G13" s="151"/>
      <c r="H13" s="129" t="s">
        <v>359</v>
      </c>
      <c r="I13" s="129"/>
      <c r="J13" s="41"/>
      <c r="M13" s="133"/>
      <c r="N13" s="134"/>
      <c r="O13" s="164"/>
      <c r="P13" s="133"/>
      <c r="Q13" s="134"/>
      <c r="R13" s="134"/>
      <c r="S13" s="164"/>
    </row>
    <row r="14" spans="1:19">
      <c r="A14" s="158"/>
      <c r="B14" s="74"/>
      <c r="C14" s="74"/>
      <c r="D14" s="158"/>
      <c r="E14" s="151"/>
      <c r="F14" s="151"/>
      <c r="G14" s="151"/>
      <c r="H14" s="129"/>
      <c r="I14" s="129"/>
      <c r="J14" s="41"/>
      <c r="M14" s="129" t="s">
        <v>360</v>
      </c>
      <c r="N14" s="131" t="s">
        <v>361</v>
      </c>
      <c r="O14" s="163"/>
      <c r="P14" s="128"/>
      <c r="Q14" s="152"/>
      <c r="R14" s="155"/>
      <c r="S14" s="156"/>
    </row>
    <row r="15" spans="1:19">
      <c r="A15" s="156" t="s">
        <v>362</v>
      </c>
      <c r="B15" s="76" t="str">
        <f>'S2 Maquette'!B15:B16</f>
        <v>Semestre 2</v>
      </c>
      <c r="C15" s="77"/>
      <c r="D15" s="156" t="s">
        <v>363</v>
      </c>
      <c r="E15" s="151">
        <f>'S2 Maquette'!E15:F16</f>
        <v>0</v>
      </c>
      <c r="F15" s="151"/>
      <c r="G15" s="151"/>
      <c r="H15" s="159" t="str">
        <f>'Fiche Générale'!B5</f>
        <v>Session Unique</v>
      </c>
      <c r="I15" s="160"/>
      <c r="J15" s="42"/>
      <c r="M15" s="129"/>
      <c r="N15" s="165"/>
      <c r="O15" s="166"/>
      <c r="P15" s="128"/>
      <c r="Q15" s="153"/>
      <c r="R15" s="155"/>
      <c r="S15" s="157"/>
    </row>
    <row r="16" spans="1:19">
      <c r="A16" s="158"/>
      <c r="B16" s="79"/>
      <c r="C16" s="80"/>
      <c r="D16" s="158"/>
      <c r="E16" s="151"/>
      <c r="F16" s="151"/>
      <c r="G16" s="151"/>
      <c r="H16" s="161"/>
      <c r="I16" s="162"/>
      <c r="J16" s="42"/>
      <c r="M16" s="129"/>
      <c r="N16" s="165"/>
      <c r="O16" s="166"/>
      <c r="P16" s="128"/>
      <c r="Q16" s="153"/>
      <c r="R16" s="155"/>
      <c r="S16" s="157"/>
    </row>
    <row r="17" spans="1:19">
      <c r="L17" s="19"/>
      <c r="M17" s="129"/>
      <c r="N17" s="133"/>
      <c r="O17" s="164"/>
      <c r="P17" s="128"/>
      <c r="Q17" s="154"/>
      <c r="R17" s="155"/>
      <c r="S17" s="158"/>
    </row>
    <row r="18" spans="1:19" ht="59.45" customHeight="1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422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</row>
    <row r="19" spans="1:19" ht="30.6" customHeight="1">
      <c r="A19" s="47" t="str">
        <f>'S2 Maquette'!B19</f>
        <v>EUR Switch 2</v>
      </c>
      <c r="B19" s="47" t="str">
        <f>'S2 Maquette'!C19</f>
        <v>UE</v>
      </c>
      <c r="C19" s="46">
        <f>'S2 Maquette'!F19</f>
        <v>0</v>
      </c>
      <c r="D19" s="68">
        <v>3</v>
      </c>
      <c r="E19" s="68" t="s">
        <v>380</v>
      </c>
      <c r="F19" s="68" t="s">
        <v>380</v>
      </c>
      <c r="G19" s="69" t="s">
        <v>380</v>
      </c>
      <c r="H19" s="69" t="s">
        <v>380</v>
      </c>
      <c r="I19" s="69" t="s">
        <v>380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Thématiques liées aux laboratoires</v>
      </c>
      <c r="B20" s="47" t="str">
        <f>'S2 Maquette'!C20</f>
        <v>UE</v>
      </c>
      <c r="C20" s="46">
        <f>'S2 Maquette'!F20</f>
        <v>0</v>
      </c>
      <c r="D20" s="68">
        <v>6</v>
      </c>
      <c r="E20" s="68" t="s">
        <v>380</v>
      </c>
      <c r="F20" s="68" t="s">
        <v>380</v>
      </c>
      <c r="G20" s="69" t="s">
        <v>380</v>
      </c>
      <c r="H20" s="69" t="s">
        <v>380</v>
      </c>
      <c r="I20" s="69" t="s">
        <v>380</v>
      </c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>
        <f>'S2 Maquette'!F21</f>
        <v>0</v>
      </c>
      <c r="D21" s="7">
        <v>4.5</v>
      </c>
      <c r="E21" s="7" t="s">
        <v>380</v>
      </c>
      <c r="F21" s="7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10</v>
      </c>
      <c r="O21" s="44"/>
      <c r="P21" s="44"/>
      <c r="Q21" s="44"/>
      <c r="R21" s="44"/>
      <c r="S21" s="12"/>
    </row>
    <row r="22" spans="1:19" ht="30.6" customHeight="1">
      <c r="A22" s="47" t="str">
        <f>'S2 Maquette'!B22</f>
        <v>Participation aux manifestations scientifiques des laboratoires</v>
      </c>
      <c r="B22" s="47" t="str">
        <f>'S2 Maquette'!C22</f>
        <v>ECUE</v>
      </c>
      <c r="C22" s="46">
        <f>'S2 Maquette'!F22</f>
        <v>0</v>
      </c>
      <c r="D22" s="7">
        <v>1.5</v>
      </c>
      <c r="E22" s="7" t="s">
        <v>380</v>
      </c>
      <c r="F22" s="7" t="s">
        <v>380</v>
      </c>
      <c r="G22" s="44" t="s">
        <v>380</v>
      </c>
      <c r="H22" s="64" t="s">
        <v>380</v>
      </c>
      <c r="I22" s="44" t="s">
        <v>380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>
      <c r="A23" s="47" t="str">
        <f>'S2 Maquette'!B23</f>
        <v>Options du parcours</v>
      </c>
      <c r="B23" s="47" t="str">
        <f>'S2 Maquette'!C23</f>
        <v>UE</v>
      </c>
      <c r="C23" s="46">
        <f>'S2 Maquette'!F23</f>
        <v>0</v>
      </c>
      <c r="D23" s="68">
        <v>6</v>
      </c>
      <c r="E23" s="68" t="s">
        <v>380</v>
      </c>
      <c r="F23" s="68" t="s">
        <v>380</v>
      </c>
      <c r="G23" s="69" t="s">
        <v>380</v>
      </c>
      <c r="H23" s="69" t="s">
        <v>380</v>
      </c>
      <c r="I23" s="69" t="s">
        <v>380</v>
      </c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Identités, mobilités, minorités en Méditerranée</v>
      </c>
      <c r="B24" s="47" t="str">
        <f>'S2 Maquette'!C24</f>
        <v>ECUE</v>
      </c>
      <c r="C24" s="46">
        <f>'S2 Maquette'!F24</f>
        <v>0</v>
      </c>
      <c r="D24" s="7">
        <v>3</v>
      </c>
      <c r="E24" s="7" t="s">
        <v>380</v>
      </c>
      <c r="F24" s="7" t="s">
        <v>380</v>
      </c>
      <c r="G24" s="44" t="s">
        <v>380</v>
      </c>
      <c r="H24" s="44" t="s">
        <v>380</v>
      </c>
      <c r="I24" s="44" t="s">
        <v>380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Les Méditerranées : globales, connectées, transnationales ?</v>
      </c>
      <c r="B25" s="47" t="str">
        <f>'S2 Maquette'!C25</f>
        <v>ECUE</v>
      </c>
      <c r="C25" s="46">
        <f>'S2 Maquette'!F25</f>
        <v>0</v>
      </c>
      <c r="D25" s="7">
        <v>3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PPR</v>
      </c>
      <c r="B26" s="47" t="str">
        <f>'S2 Maquette'!C26</f>
        <v>UE</v>
      </c>
      <c r="C26" s="46">
        <f>'S2 Maquette'!F26</f>
        <v>0</v>
      </c>
      <c r="D26" s="68">
        <v>15</v>
      </c>
      <c r="E26" s="68" t="s">
        <v>380</v>
      </c>
      <c r="F26" s="68" t="s">
        <v>380</v>
      </c>
      <c r="G26" s="69" t="s">
        <v>380</v>
      </c>
      <c r="H26" s="69" t="s">
        <v>380</v>
      </c>
      <c r="I26" s="69" t="s">
        <v>380</v>
      </c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Atelier d'écriture 2</v>
      </c>
      <c r="B27" s="47" t="str">
        <f>'S2 Maquette'!C27</f>
        <v>ECUE</v>
      </c>
      <c r="C27" s="46">
        <f>'S2 Maquette'!F27</f>
        <v>0</v>
      </c>
      <c r="D27" s="7">
        <v>3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9</v>
      </c>
      <c r="L27" s="44"/>
      <c r="M27" s="64">
        <v>2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Epistémologie des sciences historiques et régimes d'historicité</v>
      </c>
      <c r="B28" s="47" t="str">
        <f>'S2 Maquette'!C28</f>
        <v>ECUE</v>
      </c>
      <c r="C28" s="46">
        <f>'S2 Maquette'!F28</f>
        <v>0</v>
      </c>
      <c r="D28" s="7">
        <v>3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69" t="s">
        <v>9</v>
      </c>
      <c r="L28" s="44"/>
      <c r="M28" s="66">
        <v>2</v>
      </c>
      <c r="N28" s="44" t="s">
        <v>34</v>
      </c>
      <c r="O28" s="44"/>
      <c r="P28" s="44"/>
      <c r="Q28" s="44"/>
      <c r="R28" s="44"/>
      <c r="S28" s="12"/>
    </row>
    <row r="29" spans="1:19" ht="30.6" customHeight="1">
      <c r="A29" s="47" t="str">
        <f>'S2 Maquette'!B29</f>
        <v>Outils de la recherche 2</v>
      </c>
      <c r="B29" s="47" t="str">
        <f>'S2 Maquette'!C29</f>
        <v>BLOC</v>
      </c>
      <c r="C29" s="46">
        <f>'S2 Maquette'!F29</f>
        <v>0</v>
      </c>
      <c r="D29" s="7"/>
      <c r="E29" s="68" t="s">
        <v>380</v>
      </c>
      <c r="F29" s="68" t="s">
        <v>380</v>
      </c>
      <c r="G29" s="69" t="s">
        <v>380</v>
      </c>
      <c r="H29" s="69" t="s">
        <v>380</v>
      </c>
      <c r="I29" s="69" t="s">
        <v>380</v>
      </c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Min2 Max2</v>
      </c>
      <c r="B30" s="47" t="str">
        <f>'S2 Maquette'!C30</f>
        <v>OPTION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>Epigraphie</v>
      </c>
      <c r="B31" s="47" t="str">
        <f>'S2 Maquette'!C31</f>
        <v>ECUE</v>
      </c>
      <c r="C31" s="46">
        <f>'S2 Maquette'!F31</f>
        <v>0</v>
      </c>
      <c r="D31" s="7">
        <v>1.5</v>
      </c>
      <c r="E31" s="7" t="s">
        <v>380</v>
      </c>
      <c r="F31" s="7" t="s">
        <v>380</v>
      </c>
      <c r="G31" s="44" t="s">
        <v>380</v>
      </c>
      <c r="H31" s="44" t="s">
        <v>380</v>
      </c>
      <c r="I31" s="44" t="s">
        <v>380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Paléographie</v>
      </c>
      <c r="B32" s="47" t="str">
        <f>'S2 Maquette'!C32</f>
        <v>ECUE</v>
      </c>
      <c r="C32" s="46">
        <f>'S2 Maquette'!F32</f>
        <v>0</v>
      </c>
      <c r="D32" s="7">
        <v>1.5</v>
      </c>
      <c r="E32" s="7" t="s">
        <v>380</v>
      </c>
      <c r="F32" s="7" t="s">
        <v>380</v>
      </c>
      <c r="G32" s="44" t="s">
        <v>380</v>
      </c>
      <c r="H32" s="44" t="s">
        <v>380</v>
      </c>
      <c r="I32" s="44" t="s">
        <v>380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>
        <f>'S2 Maquette'!F33</f>
        <v>0</v>
      </c>
      <c r="D33" s="7">
        <v>1.5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>
      <c r="A34" s="47" t="str">
        <f>'S2 Maquette'!B34</f>
        <v>SIG et traitement spatatial des données</v>
      </c>
      <c r="B34" s="47" t="str">
        <f>'S2 Maquette'!C34</f>
        <v>ECUE</v>
      </c>
      <c r="C34" s="46">
        <f>'S2 Maquette'!F34</f>
        <v>0</v>
      </c>
      <c r="D34" s="7">
        <v>1.5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>
      <c r="A35" s="47" t="str">
        <f>'S2 Maquette'!B35</f>
        <v>Introduction à l'analyse de réseaux</v>
      </c>
      <c r="B35" s="47" t="str">
        <f>'S2 Maquette'!C35</f>
        <v>ECUE</v>
      </c>
      <c r="C35" s="46">
        <f>'S2 Maquette'!F35</f>
        <v>0</v>
      </c>
      <c r="D35" s="7">
        <v>1.5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>
      <c r="A36" s="47" t="str">
        <f>'S2 Maquette'!B36</f>
        <v>Mémoire de recherche exploratoire ou rapport de stage</v>
      </c>
      <c r="B36" s="47" t="str">
        <f>'S2 Maquette'!C36</f>
        <v>ECUE</v>
      </c>
      <c r="C36" s="46">
        <f>'S2 Maquette'!F36</f>
        <v>0</v>
      </c>
      <c r="D36" s="7">
        <v>6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67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42" priority="38">
      <formula>$C1="OPTION"</formula>
    </cfRule>
    <cfRule type="expression" dxfId="141" priority="37">
      <formula>$C1="BLOC"</formula>
    </cfRule>
    <cfRule type="expression" dxfId="140" priority="36">
      <formula>$C1="Parcours Pédagogique"</formula>
    </cfRule>
  </conditionalFormatting>
  <conditionalFormatting sqref="A19:C20 E19:I20">
    <cfRule type="expression" dxfId="139" priority="13">
      <formula>$C19="Modification MCC"</formula>
    </cfRule>
    <cfRule type="expression" dxfId="138" priority="14">
      <formula>$C19="Modification"</formula>
    </cfRule>
    <cfRule type="expression" dxfId="137" priority="15">
      <formula>$C19="Création"</formula>
    </cfRule>
    <cfRule type="expression" dxfId="136" priority="16">
      <formula>$C19="Fermeture"</formula>
    </cfRule>
  </conditionalFormatting>
  <conditionalFormatting sqref="A23:I23">
    <cfRule type="expression" dxfId="135" priority="5">
      <formula>$C23="Modification MCC"</formula>
    </cfRule>
    <cfRule type="expression" dxfId="134" priority="6">
      <formula>$C23="Modification"</formula>
    </cfRule>
    <cfRule type="expression" dxfId="133" priority="7">
      <formula>$C23="Création"</formula>
    </cfRule>
    <cfRule type="expression" dxfId="132" priority="8">
      <formula>$C23="Fermeture"</formula>
    </cfRule>
  </conditionalFormatting>
  <conditionalFormatting sqref="A26:I26">
    <cfRule type="expression" dxfId="131" priority="9">
      <formula>$C26="Modification MCC"</formula>
    </cfRule>
    <cfRule type="expression" dxfId="130" priority="10">
      <formula>$C26="Modification"</formula>
    </cfRule>
    <cfRule type="expression" dxfId="129" priority="11">
      <formula>$C26="Création"</formula>
    </cfRule>
    <cfRule type="expression" dxfId="128" priority="12">
      <formula>$C26="Fermeture"</formula>
    </cfRule>
  </conditionalFormatting>
  <conditionalFormatting sqref="A29:I29">
    <cfRule type="expression" dxfId="127" priority="17">
      <formula>$C29="Modification MCC"</formula>
    </cfRule>
    <cfRule type="expression" dxfId="126" priority="18">
      <formula>$C29="Modification"</formula>
    </cfRule>
    <cfRule type="expression" dxfId="125" priority="19">
      <formula>$C29="Création"</formula>
    </cfRule>
    <cfRule type="expression" dxfId="124" priority="20">
      <formula>$C29="Fermeture"</formula>
    </cfRule>
  </conditionalFormatting>
  <conditionalFormatting sqref="A18:S18 P19:S36 A37:S300">
    <cfRule type="expression" dxfId="123" priority="48">
      <formula>$C18="Fermeture"</formula>
    </cfRule>
    <cfRule type="expression" dxfId="122" priority="46">
      <formula>$C18="Modification"</formula>
    </cfRule>
    <cfRule type="expression" dxfId="121" priority="47">
      <formula>$C18="Création"</formula>
    </cfRule>
  </conditionalFormatting>
  <conditionalFormatting sqref="B1:S9 B10:E10 J10:S11 B11:D11 B12:M12 P12 B13:H13 K13:L13 B14:G14 K14:N14 P14:S17 B15:H15 K15:M16 B16:G16 B17:M17 B301:S999">
    <cfRule type="expression" dxfId="120" priority="42">
      <formula>$D1="Modification"</formula>
    </cfRule>
    <cfRule type="expression" dxfId="119" priority="43">
      <formula>$D1="Création"</formula>
    </cfRule>
    <cfRule type="expression" dxfId="118" priority="44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117" priority="41">
      <formula>$D1="Modification MCC"</formula>
    </cfRule>
  </conditionalFormatting>
  <conditionalFormatting sqref="J1:J999">
    <cfRule type="expression" dxfId="116" priority="22">
      <formula>$I1="NON"</formula>
    </cfRule>
  </conditionalFormatting>
  <conditionalFormatting sqref="J19:O20 A21:O22 J23:O23 A24:O25 J26:O26 A27:O28 J29:O29 A30:O36">
    <cfRule type="expression" dxfId="115" priority="26">
      <formula>$C19="Modification MCC"</formula>
    </cfRule>
    <cfRule type="expression" dxfId="114" priority="27">
      <formula>$C19="Modification"</formula>
    </cfRule>
    <cfRule type="expression" dxfId="113" priority="28">
      <formula>$C19="Création"</formula>
    </cfRule>
    <cfRule type="expression" dxfId="112" priority="29">
      <formula>$C19="Fermeture"</formula>
    </cfRule>
  </conditionalFormatting>
  <conditionalFormatting sqref="L18:L300">
    <cfRule type="expression" dxfId="111" priority="25">
      <formula>$K18="CCI (CC Intégral)"</formula>
    </cfRule>
    <cfRule type="expression" dxfId="110" priority="24">
      <formula>$K18="CT (Contrôle terminal)"</formula>
    </cfRule>
  </conditionalFormatting>
  <conditionalFormatting sqref="M1:M999">
    <cfRule type="expression" dxfId="109" priority="23">
      <formula>$K1="CT (Contrôle terminal)"</formula>
    </cfRule>
  </conditionalFormatting>
  <conditionalFormatting sqref="N1:O999">
    <cfRule type="expression" dxfId="108" priority="21">
      <formula>$K1="CCI (CC Intégral)"</formula>
    </cfRule>
  </conditionalFormatting>
  <conditionalFormatting sqref="P19:S36 A37:S300 A18:S18">
    <cfRule type="expression" dxfId="107" priority="45">
      <formula>$C18="Modification MCC"</formula>
    </cfRule>
  </conditionalFormatting>
  <conditionalFormatting sqref="P19:S300">
    <cfRule type="expression" dxfId="106" priority="34">
      <formula>$H$15="Session Unique"</formula>
    </cfRule>
  </conditionalFormatting>
  <conditionalFormatting sqref="Q1:R999">
    <cfRule type="expression" dxfId="105" priority="30">
      <formula>$P1="Autres"</formula>
    </cfRule>
  </conditionalFormatting>
  <conditionalFormatting sqref="S1:S999">
    <cfRule type="expression" dxfId="104" priority="31">
      <formula>$P1="CT (Contrôle terminal)"</formula>
    </cfRule>
  </conditionalFormatting>
  <conditionalFormatting sqref="D19:D20">
    <cfRule type="expression" dxfId="103" priority="1">
      <formula>$C19="Modification MCC"</formula>
    </cfRule>
    <cfRule type="expression" dxfId="102" priority="2">
      <formula>$C19="Modification"</formula>
    </cfRule>
    <cfRule type="expression" dxfId="101" priority="3">
      <formula>$C19="Création"</formula>
    </cfRule>
    <cfRule type="expression" dxfId="100" priority="4">
      <formula>$C19="Fermeture"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selection activeCell="F19" sqref="F19:F42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140625" style="18" customWidth="1"/>
    <col min="6" max="6" width="24.7109375" style="18" customWidth="1"/>
    <col min="7" max="7" width="29.140625" style="18" customWidth="1"/>
    <col min="8" max="8" width="30.140625" style="18" customWidth="1"/>
    <col min="9" max="9" width="17" style="18" customWidth="1"/>
    <col min="10" max="10" width="14.140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30" t="s">
        <v>274</v>
      </c>
      <c r="B7" s="124" t="str">
        <f>'Fiche Générale'!B2</f>
        <v>ODYSSEE</v>
      </c>
      <c r="C7" s="130" t="s">
        <v>275</v>
      </c>
      <c r="D7" s="130"/>
      <c r="E7" s="136" t="str">
        <f>'Fiche Générale'!B3</f>
        <v>Histoire, civilisation et patrimoine</v>
      </c>
      <c r="F7" s="124"/>
      <c r="G7" s="130" t="s">
        <v>276</v>
      </c>
      <c r="H7" s="127" t="str">
        <f>'Fiche Générale'!B4</f>
        <v>-</v>
      </c>
      <c r="I7" s="127"/>
      <c r="J7" s="127"/>
    </row>
    <row r="8" spans="1:10" ht="18" customHeight="1">
      <c r="A8" s="130"/>
      <c r="B8" s="125"/>
      <c r="C8" s="130"/>
      <c r="D8" s="130"/>
      <c r="E8" s="137"/>
      <c r="F8" s="125"/>
      <c r="G8" s="130"/>
      <c r="H8" s="127"/>
      <c r="I8" s="127"/>
      <c r="J8" s="127"/>
    </row>
    <row r="9" spans="1:10" ht="18" customHeight="1">
      <c r="A9" s="130"/>
      <c r="B9" s="125"/>
      <c r="C9" s="130"/>
      <c r="D9" s="130"/>
      <c r="E9" s="138"/>
      <c r="F9" s="126"/>
      <c r="G9" s="130"/>
      <c r="H9" s="127"/>
      <c r="I9" s="127"/>
      <c r="J9" s="127"/>
    </row>
    <row r="10" spans="1:10" ht="18" customHeight="1">
      <c r="A10" s="130"/>
      <c r="B10" s="125"/>
      <c r="C10" s="135" t="s">
        <v>277</v>
      </c>
      <c r="D10" s="135"/>
      <c r="E10" s="139" t="str">
        <f>'Fiche Générale'!C12</f>
        <v>Histoire mondiale et connectée de la Méditerranée</v>
      </c>
      <c r="F10" s="140"/>
      <c r="G10" s="140"/>
      <c r="H10" s="140"/>
      <c r="I10" s="140"/>
      <c r="J10" s="141"/>
    </row>
    <row r="11" spans="1:10" ht="18" customHeight="1">
      <c r="A11" s="130"/>
      <c r="B11" s="126"/>
      <c r="C11" s="135"/>
      <c r="D11" s="135"/>
      <c r="E11" s="142"/>
      <c r="F11" s="143"/>
      <c r="G11" s="143"/>
      <c r="H11" s="143"/>
      <c r="I11" s="143"/>
      <c r="J11" s="144"/>
    </row>
    <row r="13" spans="1:10">
      <c r="A13" s="129" t="s">
        <v>278</v>
      </c>
      <c r="B13" s="77" t="s">
        <v>423</v>
      </c>
      <c r="C13" s="129" t="s">
        <v>280</v>
      </c>
      <c r="D13" s="129"/>
      <c r="E13" s="151">
        <f>'S1 Maquette'!E13:F14</f>
        <v>0</v>
      </c>
      <c r="F13" s="151"/>
      <c r="G13" s="129" t="s">
        <v>281</v>
      </c>
      <c r="H13" s="74">
        <f>Calcul!G7</f>
        <v>456.5</v>
      </c>
      <c r="I13" s="74"/>
    </row>
    <row r="14" spans="1:10">
      <c r="A14" s="129"/>
      <c r="B14" s="80"/>
      <c r="C14" s="129"/>
      <c r="D14" s="129"/>
      <c r="E14" s="151"/>
      <c r="F14" s="151"/>
      <c r="G14" s="129"/>
      <c r="H14" s="74"/>
      <c r="I14" s="74"/>
    </row>
    <row r="15" spans="1:10">
      <c r="A15" s="129" t="s">
        <v>282</v>
      </c>
      <c r="B15" s="77" t="s">
        <v>238</v>
      </c>
      <c r="C15" s="131" t="s">
        <v>283</v>
      </c>
      <c r="D15" s="132"/>
      <c r="E15" s="129"/>
      <c r="F15" s="129"/>
      <c r="G15" s="129" t="s">
        <v>284</v>
      </c>
      <c r="H15" s="74">
        <f>Calcul!G20</f>
        <v>260</v>
      </c>
      <c r="I15" s="74"/>
    </row>
    <row r="16" spans="1:10">
      <c r="A16" s="129"/>
      <c r="B16" s="80"/>
      <c r="C16" s="133"/>
      <c r="D16" s="134"/>
      <c r="E16" s="129"/>
      <c r="F16" s="129"/>
      <c r="G16" s="129"/>
      <c r="H16" s="74"/>
      <c r="I16" s="7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>
      <c r="A19" s="25">
        <v>1</v>
      </c>
      <c r="B19" s="5" t="s">
        <v>424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 t="s">
        <v>22</v>
      </c>
      <c r="N19" s="5" t="s">
        <v>55</v>
      </c>
      <c r="O19" s="5" t="s">
        <v>425</v>
      </c>
    </row>
    <row r="20" spans="1:15" s="18" customFormat="1" ht="43.35" customHeight="1">
      <c r="A20" s="25">
        <v>2</v>
      </c>
      <c r="B20" s="5" t="s">
        <v>426</v>
      </c>
      <c r="C20" s="7" t="s">
        <v>12</v>
      </c>
      <c r="D20" s="7">
        <v>6</v>
      </c>
      <c r="E20" s="5" t="s">
        <v>15</v>
      </c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296</v>
      </c>
      <c r="B21" s="5" t="s">
        <v>427</v>
      </c>
      <c r="C21" s="7" t="s">
        <v>21</v>
      </c>
      <c r="D21" s="7">
        <v>3</v>
      </c>
      <c r="E21" s="5" t="s">
        <v>15</v>
      </c>
      <c r="F21" s="5"/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298</v>
      </c>
      <c r="B22" s="5" t="s">
        <v>428</v>
      </c>
      <c r="C22" s="7" t="s">
        <v>21</v>
      </c>
      <c r="D22" s="7">
        <v>3</v>
      </c>
      <c r="E22" s="5" t="s">
        <v>15</v>
      </c>
      <c r="F22" s="5"/>
      <c r="G22" s="5"/>
      <c r="H22" s="7"/>
      <c r="I22" s="7">
        <v>12</v>
      </c>
      <c r="J22" s="7">
        <v>12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24">
        <v>3</v>
      </c>
      <c r="B23" s="28" t="s">
        <v>429</v>
      </c>
      <c r="C23" s="11" t="s">
        <v>12</v>
      </c>
      <c r="D23" s="11">
        <v>6</v>
      </c>
      <c r="E23" s="6" t="s">
        <v>15</v>
      </c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35" customHeight="1">
      <c r="A24" s="24"/>
      <c r="B24" s="28" t="s">
        <v>430</v>
      </c>
      <c r="C24" s="11" t="s">
        <v>35</v>
      </c>
      <c r="D24" s="11"/>
      <c r="E24" s="6"/>
      <c r="F24" s="6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311</v>
      </c>
      <c r="B25" s="29" t="s">
        <v>431</v>
      </c>
      <c r="C25" s="7" t="s">
        <v>21</v>
      </c>
      <c r="D25" s="7">
        <v>3</v>
      </c>
      <c r="E25" s="5" t="s">
        <v>15</v>
      </c>
      <c r="F25" s="5"/>
      <c r="G25" s="6"/>
      <c r="H25" s="7"/>
      <c r="I25" s="11">
        <v>12</v>
      </c>
      <c r="J25" s="11">
        <v>12</v>
      </c>
      <c r="K25" s="11"/>
      <c r="L25" s="11"/>
      <c r="M25" s="11" t="s">
        <v>13</v>
      </c>
      <c r="N25" s="6"/>
      <c r="O25" s="6"/>
    </row>
    <row r="26" spans="1:15" ht="43.35" customHeight="1">
      <c r="A26" s="25" t="s">
        <v>314</v>
      </c>
      <c r="B26" s="29" t="s">
        <v>432</v>
      </c>
      <c r="C26" s="7" t="s">
        <v>21</v>
      </c>
      <c r="D26" s="7">
        <v>3</v>
      </c>
      <c r="E26" s="5" t="s">
        <v>15</v>
      </c>
      <c r="F26" s="5"/>
      <c r="G26" s="5"/>
      <c r="H26" s="7"/>
      <c r="I26" s="7">
        <v>12</v>
      </c>
      <c r="J26" s="7">
        <v>12</v>
      </c>
      <c r="K26" s="7"/>
      <c r="L26" s="7"/>
      <c r="M26" s="11" t="s">
        <v>22</v>
      </c>
      <c r="N26" s="5" t="s">
        <v>433</v>
      </c>
      <c r="O26" s="5" t="s">
        <v>434</v>
      </c>
    </row>
    <row r="27" spans="1:15" ht="43.35" customHeight="1">
      <c r="A27" s="25" t="s">
        <v>435</v>
      </c>
      <c r="B27" s="29" t="s">
        <v>436</v>
      </c>
      <c r="C27" s="7" t="s">
        <v>21</v>
      </c>
      <c r="D27" s="7">
        <v>3</v>
      </c>
      <c r="E27" s="5" t="s">
        <v>15</v>
      </c>
      <c r="F27" s="5"/>
      <c r="G27" s="5"/>
      <c r="H27" s="7"/>
      <c r="I27" s="7">
        <v>12</v>
      </c>
      <c r="J27" s="7">
        <v>12</v>
      </c>
      <c r="K27" s="7"/>
      <c r="L27" s="7"/>
      <c r="M27" s="11" t="s">
        <v>22</v>
      </c>
      <c r="N27" s="5" t="s">
        <v>433</v>
      </c>
      <c r="O27" s="5"/>
    </row>
    <row r="28" spans="1:15" ht="43.35" customHeight="1">
      <c r="A28" s="25" t="s">
        <v>437</v>
      </c>
      <c r="B28" s="29" t="s">
        <v>438</v>
      </c>
      <c r="C28" s="7" t="s">
        <v>21</v>
      </c>
      <c r="D28" s="7">
        <v>3</v>
      </c>
      <c r="E28" s="5" t="s">
        <v>15</v>
      </c>
      <c r="F28" s="5"/>
      <c r="G28" s="5"/>
      <c r="H28" s="7"/>
      <c r="I28" s="7">
        <v>12</v>
      </c>
      <c r="J28" s="7">
        <v>12</v>
      </c>
      <c r="K28" s="7"/>
      <c r="L28" s="7"/>
      <c r="M28" s="11" t="s">
        <v>22</v>
      </c>
      <c r="N28" s="5" t="s">
        <v>433</v>
      </c>
      <c r="O28" s="5" t="s">
        <v>434</v>
      </c>
    </row>
    <row r="29" spans="1:15" ht="43.35" customHeight="1">
      <c r="A29" s="25" t="s">
        <v>439</v>
      </c>
      <c r="B29" s="29" t="s">
        <v>440</v>
      </c>
      <c r="C29" s="7" t="s">
        <v>21</v>
      </c>
      <c r="D29" s="7">
        <v>3</v>
      </c>
      <c r="E29" s="5" t="s">
        <v>15</v>
      </c>
      <c r="F29" s="5"/>
      <c r="G29" s="5"/>
      <c r="H29" s="7"/>
      <c r="I29" s="7">
        <v>12</v>
      </c>
      <c r="J29" s="7">
        <v>12</v>
      </c>
      <c r="K29" s="7"/>
      <c r="L29" s="7"/>
      <c r="M29" s="7" t="s">
        <v>22</v>
      </c>
      <c r="N29" s="5" t="s">
        <v>410</v>
      </c>
      <c r="O29" s="5"/>
    </row>
    <row r="30" spans="1:15" ht="43.35" customHeight="1">
      <c r="A30" s="25" t="s">
        <v>441</v>
      </c>
      <c r="B30" s="29" t="s">
        <v>442</v>
      </c>
      <c r="C30" s="7" t="s">
        <v>21</v>
      </c>
      <c r="D30" s="7">
        <v>3</v>
      </c>
      <c r="E30" s="5" t="s">
        <v>15</v>
      </c>
      <c r="F30" s="5"/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/>
    </row>
    <row r="31" spans="1:15" ht="43.35" customHeight="1">
      <c r="A31" s="25">
        <v>4</v>
      </c>
      <c r="B31" s="29" t="s">
        <v>443</v>
      </c>
      <c r="C31" s="7" t="s">
        <v>12</v>
      </c>
      <c r="D31" s="7">
        <v>6</v>
      </c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 t="s">
        <v>430</v>
      </c>
      <c r="C32" s="7" t="s">
        <v>35</v>
      </c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322</v>
      </c>
      <c r="B33" s="29" t="s">
        <v>444</v>
      </c>
      <c r="C33" s="7" t="s">
        <v>21</v>
      </c>
      <c r="D33" s="7">
        <v>3</v>
      </c>
      <c r="E33" s="5" t="s">
        <v>15</v>
      </c>
      <c r="F33" s="5"/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 t="s">
        <v>445</v>
      </c>
    </row>
    <row r="34" spans="1:15" ht="43.35" customHeight="1">
      <c r="A34" s="25" t="s">
        <v>330</v>
      </c>
      <c r="B34" s="29" t="s">
        <v>446</v>
      </c>
      <c r="C34" s="7" t="s">
        <v>21</v>
      </c>
      <c r="D34" s="7">
        <v>3</v>
      </c>
      <c r="E34" s="5" t="s">
        <v>15</v>
      </c>
      <c r="F34" s="5"/>
      <c r="G34" s="5"/>
      <c r="H34" s="7"/>
      <c r="I34" s="7">
        <v>12</v>
      </c>
      <c r="J34" s="7">
        <v>12</v>
      </c>
      <c r="K34" s="7"/>
      <c r="L34" s="7"/>
      <c r="M34" s="7" t="s">
        <v>13</v>
      </c>
      <c r="N34" s="5"/>
      <c r="O34" s="5"/>
    </row>
    <row r="35" spans="1:15" ht="43.35" customHeight="1">
      <c r="A35" s="25" t="s">
        <v>447</v>
      </c>
      <c r="B35" s="29" t="s">
        <v>448</v>
      </c>
      <c r="C35" s="7" t="s">
        <v>21</v>
      </c>
      <c r="D35" s="7">
        <v>3</v>
      </c>
      <c r="E35" s="5" t="s">
        <v>15</v>
      </c>
      <c r="F35" s="5"/>
      <c r="G35" s="5"/>
      <c r="H35" s="7"/>
      <c r="I35" s="7">
        <v>12</v>
      </c>
      <c r="J35" s="7">
        <v>12</v>
      </c>
      <c r="K35" s="7"/>
      <c r="L35" s="7"/>
      <c r="M35" s="7" t="s">
        <v>22</v>
      </c>
      <c r="N35" s="5" t="s">
        <v>449</v>
      </c>
      <c r="O35" s="5"/>
    </row>
    <row r="36" spans="1:15" ht="43.35" customHeight="1">
      <c r="A36" s="25" t="s">
        <v>450</v>
      </c>
      <c r="B36" s="29" t="s">
        <v>451</v>
      </c>
      <c r="C36" s="7" t="s">
        <v>21</v>
      </c>
      <c r="D36" s="7">
        <v>3</v>
      </c>
      <c r="E36" s="5" t="s">
        <v>15</v>
      </c>
      <c r="F36" s="5"/>
      <c r="G36" s="5"/>
      <c r="H36" s="7"/>
      <c r="I36" s="55">
        <v>12</v>
      </c>
      <c r="J36" s="7">
        <v>12</v>
      </c>
      <c r="K36" s="7"/>
      <c r="L36" s="7"/>
      <c r="M36" s="7" t="s">
        <v>13</v>
      </c>
      <c r="N36" s="5"/>
      <c r="O36" s="5"/>
    </row>
    <row r="37" spans="1:15" ht="43.35" customHeight="1">
      <c r="A37" s="25">
        <v>5</v>
      </c>
      <c r="B37" s="29" t="s">
        <v>452</v>
      </c>
      <c r="C37" s="7" t="s">
        <v>12</v>
      </c>
      <c r="D37" s="7">
        <v>6</v>
      </c>
      <c r="E37" s="5" t="s">
        <v>15</v>
      </c>
      <c r="F37" s="5"/>
      <c r="G37" s="5"/>
      <c r="H37" s="7"/>
      <c r="I37" s="55"/>
      <c r="J37" s="7"/>
      <c r="K37" s="7"/>
      <c r="L37" s="7"/>
      <c r="M37" s="7"/>
      <c r="N37" s="5"/>
      <c r="O37" s="5"/>
    </row>
    <row r="38" spans="1:15" ht="43.35" customHeight="1">
      <c r="A38" s="25" t="s">
        <v>453</v>
      </c>
      <c r="B38" s="29" t="s">
        <v>454</v>
      </c>
      <c r="C38" s="7" t="s">
        <v>21</v>
      </c>
      <c r="D38" s="7">
        <v>4</v>
      </c>
      <c r="E38" s="5" t="s">
        <v>15</v>
      </c>
      <c r="F38" s="5"/>
      <c r="G38" s="5"/>
      <c r="H38" s="7"/>
      <c r="I38" s="55">
        <v>12</v>
      </c>
      <c r="J38" s="7">
        <v>12</v>
      </c>
      <c r="K38" s="7"/>
      <c r="L38" s="7"/>
      <c r="M38" s="7" t="s">
        <v>13</v>
      </c>
      <c r="N38" s="5"/>
      <c r="O38" s="5"/>
    </row>
    <row r="39" spans="1:15" ht="43.35" customHeight="1">
      <c r="A39" s="25" t="s">
        <v>455</v>
      </c>
      <c r="B39" s="29" t="s">
        <v>391</v>
      </c>
      <c r="C39" s="7" t="s">
        <v>21</v>
      </c>
      <c r="D39" s="7">
        <v>2</v>
      </c>
      <c r="E39" s="5" t="s">
        <v>15</v>
      </c>
      <c r="F39" s="5"/>
      <c r="G39" s="5"/>
      <c r="H39" s="7"/>
      <c r="I39" s="7"/>
      <c r="J39" s="7">
        <v>24</v>
      </c>
      <c r="K39" s="7"/>
      <c r="L39" s="7"/>
      <c r="M39" s="7" t="s">
        <v>22</v>
      </c>
      <c r="N39" s="5" t="s">
        <v>456</v>
      </c>
      <c r="O39" s="5" t="s">
        <v>393</v>
      </c>
    </row>
    <row r="40" spans="1:15" ht="43.35" customHeight="1">
      <c r="A40" s="25">
        <v>6</v>
      </c>
      <c r="B40" s="60" t="s">
        <v>457</v>
      </c>
      <c r="C40" s="7" t="s">
        <v>12</v>
      </c>
      <c r="D40" s="7">
        <v>3</v>
      </c>
      <c r="E40" s="5" t="s">
        <v>15</v>
      </c>
      <c r="F40" s="5"/>
      <c r="G40" s="5"/>
      <c r="H40" s="7"/>
      <c r="I40" s="7"/>
      <c r="J40" s="7"/>
      <c r="K40" s="7"/>
      <c r="L40" s="7"/>
      <c r="M40" s="7" t="s">
        <v>13</v>
      </c>
      <c r="N40" s="5"/>
      <c r="O40" s="5"/>
    </row>
    <row r="41" spans="1:15" ht="43.35" customHeight="1">
      <c r="A41" s="25" t="s">
        <v>338</v>
      </c>
      <c r="B41" s="29" t="s">
        <v>352</v>
      </c>
      <c r="C41" s="7" t="s">
        <v>21</v>
      </c>
      <c r="D41" s="7">
        <v>1</v>
      </c>
      <c r="E41" s="5" t="s">
        <v>15</v>
      </c>
      <c r="F41" s="5"/>
      <c r="G41" s="5"/>
      <c r="H41" s="7"/>
      <c r="I41" s="7">
        <v>9</v>
      </c>
      <c r="J41" s="7">
        <v>9</v>
      </c>
      <c r="K41" s="7"/>
      <c r="L41" s="7"/>
      <c r="M41" s="7" t="s">
        <v>22</v>
      </c>
      <c r="N41" s="5" t="s">
        <v>353</v>
      </c>
      <c r="O41" s="5"/>
    </row>
    <row r="42" spans="1:15" ht="43.35" customHeight="1">
      <c r="A42" s="25" t="s">
        <v>458</v>
      </c>
      <c r="B42" s="29" t="s">
        <v>459</v>
      </c>
      <c r="C42" s="7" t="s">
        <v>21</v>
      </c>
      <c r="D42" s="7">
        <v>2</v>
      </c>
      <c r="E42" s="5" t="s">
        <v>15</v>
      </c>
      <c r="F42" s="5"/>
      <c r="G42" s="5"/>
      <c r="H42" s="7"/>
      <c r="I42" s="7"/>
      <c r="J42" s="7">
        <v>20</v>
      </c>
      <c r="K42" s="7"/>
      <c r="L42" s="7"/>
      <c r="M42" s="7" t="s">
        <v>13</v>
      </c>
      <c r="N42" s="5" t="s">
        <v>460</v>
      </c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99" priority="16">
      <formula>$C1="Option"</formula>
    </cfRule>
  </conditionalFormatting>
  <conditionalFormatting sqref="A1:O9 A10:E10 K10:O11 A11:D11 A12:O12 A13:H13 J13:O16 A14:F14 A15:H15 A16:F16 A17:O18 A43:O999">
    <cfRule type="expression" dxfId="98" priority="25">
      <formula>$F1="Modification"</formula>
    </cfRule>
    <cfRule type="expression" dxfId="97" priority="26">
      <formula>$F1="Création"</formula>
    </cfRule>
  </conditionalFormatting>
  <conditionalFormatting sqref="A1:O9 K10:O11 A12:O12 J13:O16 A17:O18 A43:O999 A10:E10 A11:D11 A13:H13 A14:F14 A15:H15 A16:F16">
    <cfRule type="expression" dxfId="96" priority="24">
      <formula>$F1="Fermeture"</formula>
    </cfRule>
  </conditionalFormatting>
  <conditionalFormatting sqref="A19:O19">
    <cfRule type="expression" dxfId="95" priority="4">
      <formula>$F19="Fermeture"</formula>
    </cfRule>
    <cfRule type="expression" dxfId="94" priority="5">
      <formula>$F19="Modification"</formula>
    </cfRule>
    <cfRule type="expression" dxfId="93" priority="6">
      <formula>$F19="Création"</formula>
    </cfRule>
  </conditionalFormatting>
  <conditionalFormatting sqref="B27 B29">
    <cfRule type="expression" dxfId="92" priority="10">
      <formula>$F28="Modification"</formula>
    </cfRule>
    <cfRule type="expression" dxfId="91" priority="11">
      <formula>$F28="Création"</formula>
    </cfRule>
    <cfRule type="expression" dxfId="90" priority="12">
      <formula>$F28="Fermeture"</formula>
    </cfRule>
  </conditionalFormatting>
  <conditionalFormatting sqref="B28 B30 B32">
    <cfRule type="expression" dxfId="89" priority="1">
      <formula>$F31="Modification"</formula>
    </cfRule>
    <cfRule type="expression" dxfId="88" priority="2">
      <formula>$F31="Création"</formula>
    </cfRule>
    <cfRule type="expression" dxfId="87" priority="3">
      <formula>$F31="Fermeture"</formula>
    </cfRule>
  </conditionalFormatting>
  <conditionalFormatting sqref="B29 B31">
    <cfRule type="expression" dxfId="86" priority="13">
      <formula>$F33="Modification"</formula>
    </cfRule>
    <cfRule type="expression" dxfId="85" priority="14">
      <formula>$F33="Création"</formula>
    </cfRule>
    <cfRule type="expression" dxfId="84" priority="15">
      <formula>$F33="Fermeture"</formula>
    </cfRule>
  </conditionalFormatting>
  <conditionalFormatting sqref="B20:O28 A20:A30 C29:O42 A31:B42">
    <cfRule type="expression" dxfId="83" priority="19">
      <formula>$F20="Modification"</formula>
    </cfRule>
    <cfRule type="expression" dxfId="82" priority="20">
      <formula>$F20="Création"</formula>
    </cfRule>
  </conditionalFormatting>
  <conditionalFormatting sqref="B20:O28 C29:O42 A20:A30 A31:B42">
    <cfRule type="expression" dxfId="81" priority="18">
      <formula>$F20="Fermeture"</formula>
    </cfRule>
  </conditionalFormatting>
  <conditionalFormatting sqref="N1:N999">
    <cfRule type="expression" dxfId="80" priority="17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pane ySplit="18" topLeftCell="A19" activePane="bottomLeft" state="frozen"/>
      <selection pane="bottomLeft" activeCell="N38" sqref="N38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140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140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8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8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8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8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8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8"/>
    </row>
    <row r="7" spans="1:19" ht="14.45" customHeight="1">
      <c r="A7" s="148" t="s">
        <v>354</v>
      </c>
      <c r="B7" s="147" t="str">
        <f>'Fiche Générale'!B2</f>
        <v>ODYSSEE</v>
      </c>
      <c r="C7" s="130" t="s">
        <v>275</v>
      </c>
      <c r="D7" s="130"/>
      <c r="E7" s="145" t="str">
        <f>'Fiche Générale'!B3</f>
        <v>Histoire, civilisation et patrimoine</v>
      </c>
      <c r="F7" s="146"/>
      <c r="G7" s="130" t="s">
        <v>355</v>
      </c>
      <c r="H7" s="147" t="str">
        <f>'Fiche Générale'!B4</f>
        <v>-</v>
      </c>
      <c r="I7" s="147"/>
      <c r="J7" s="39"/>
      <c r="K7" s="23"/>
    </row>
    <row r="8" spans="1:19" ht="14.45" customHeight="1">
      <c r="A8" s="149"/>
      <c r="B8" s="147"/>
      <c r="C8" s="130"/>
      <c r="D8" s="130"/>
      <c r="E8" s="145"/>
      <c r="F8" s="146"/>
      <c r="G8" s="130"/>
      <c r="H8" s="147"/>
      <c r="I8" s="147"/>
      <c r="J8" s="39"/>
      <c r="K8" s="23"/>
    </row>
    <row r="9" spans="1:19" ht="14.45" customHeight="1">
      <c r="A9" s="149"/>
      <c r="B9" s="147"/>
      <c r="C9" s="130"/>
      <c r="D9" s="130"/>
      <c r="E9" s="145"/>
      <c r="F9" s="146"/>
      <c r="G9" s="130"/>
      <c r="H9" s="147"/>
      <c r="I9" s="147"/>
      <c r="J9" s="39"/>
      <c r="K9" s="23"/>
    </row>
    <row r="10" spans="1:19" ht="14.45" customHeight="1">
      <c r="A10" s="149"/>
      <c r="B10" s="147"/>
      <c r="C10" s="135" t="s">
        <v>277</v>
      </c>
      <c r="D10" s="135"/>
      <c r="E10" s="139" t="str">
        <f>'Fiche Générale'!C12</f>
        <v>Histoire mondiale et connectée de la Méditerranée</v>
      </c>
      <c r="F10" s="140"/>
      <c r="G10" s="140"/>
      <c r="H10" s="140"/>
      <c r="I10" s="141"/>
      <c r="J10" s="40"/>
      <c r="K10" s="23"/>
    </row>
    <row r="11" spans="1:19" ht="14.45" customHeight="1">
      <c r="A11" s="150"/>
      <c r="B11" s="147"/>
      <c r="C11" s="135"/>
      <c r="D11" s="135"/>
      <c r="E11" s="142"/>
      <c r="F11" s="143"/>
      <c r="G11" s="143"/>
      <c r="H11" s="143"/>
      <c r="I11" s="144"/>
      <c r="J11" s="40"/>
      <c r="K11" s="23"/>
    </row>
    <row r="12" spans="1:19">
      <c r="C12" s="18"/>
      <c r="I12" s="13"/>
      <c r="J12" s="13"/>
      <c r="M12" s="131" t="s">
        <v>356</v>
      </c>
      <c r="N12" s="132"/>
      <c r="O12" s="163"/>
      <c r="P12" s="131" t="s">
        <v>357</v>
      </c>
      <c r="Q12" s="132"/>
      <c r="R12" s="132"/>
      <c r="S12" s="163"/>
    </row>
    <row r="13" spans="1:19">
      <c r="A13" s="156" t="s">
        <v>278</v>
      </c>
      <c r="B13" s="74" t="str">
        <f>'S3 Maquette'!B13:B14</f>
        <v>2ème Année</v>
      </c>
      <c r="C13" s="74"/>
      <c r="D13" s="156" t="s">
        <v>358</v>
      </c>
      <c r="E13" s="151">
        <f>'S3 Maquette'!E13:F14</f>
        <v>0</v>
      </c>
      <c r="F13" s="151"/>
      <c r="G13" s="151"/>
      <c r="H13" s="129" t="s">
        <v>359</v>
      </c>
      <c r="I13" s="129"/>
      <c r="J13" s="41"/>
      <c r="M13" s="133"/>
      <c r="N13" s="134"/>
      <c r="O13" s="164"/>
      <c r="P13" s="133"/>
      <c r="Q13" s="134"/>
      <c r="R13" s="134"/>
      <c r="S13" s="164"/>
    </row>
    <row r="14" spans="1:19">
      <c r="A14" s="158"/>
      <c r="B14" s="74"/>
      <c r="C14" s="74"/>
      <c r="D14" s="158"/>
      <c r="E14" s="151"/>
      <c r="F14" s="151"/>
      <c r="G14" s="151"/>
      <c r="H14" s="129"/>
      <c r="I14" s="129"/>
      <c r="J14" s="41"/>
      <c r="M14" s="129" t="s">
        <v>360</v>
      </c>
      <c r="N14" s="131" t="s">
        <v>361</v>
      </c>
      <c r="O14" s="163"/>
      <c r="P14" s="128"/>
      <c r="Q14" s="152"/>
      <c r="R14" s="155"/>
      <c r="S14" s="156"/>
    </row>
    <row r="15" spans="1:19">
      <c r="A15" s="156" t="s">
        <v>362</v>
      </c>
      <c r="B15" s="76" t="str">
        <f>'S3 Maquette'!B15:B16</f>
        <v>Semestre 3</v>
      </c>
      <c r="C15" s="77"/>
      <c r="D15" s="156" t="s">
        <v>363</v>
      </c>
      <c r="E15" s="151">
        <f>'S3 Maquette'!E15:F16</f>
        <v>0</v>
      </c>
      <c r="F15" s="151"/>
      <c r="G15" s="151"/>
      <c r="H15" s="159" t="str">
        <f>'Fiche Générale'!B5</f>
        <v>Session Unique</v>
      </c>
      <c r="I15" s="160"/>
      <c r="J15" s="42"/>
      <c r="M15" s="129"/>
      <c r="N15" s="165"/>
      <c r="O15" s="166"/>
      <c r="P15" s="128"/>
      <c r="Q15" s="153"/>
      <c r="R15" s="155"/>
      <c r="S15" s="157"/>
    </row>
    <row r="16" spans="1:19">
      <c r="A16" s="158"/>
      <c r="B16" s="79"/>
      <c r="C16" s="80"/>
      <c r="D16" s="158"/>
      <c r="E16" s="151"/>
      <c r="F16" s="151"/>
      <c r="G16" s="151"/>
      <c r="H16" s="161"/>
      <c r="I16" s="162"/>
      <c r="J16" s="42"/>
      <c r="M16" s="129"/>
      <c r="N16" s="165"/>
      <c r="O16" s="166"/>
      <c r="P16" s="128"/>
      <c r="Q16" s="153"/>
      <c r="R16" s="155"/>
      <c r="S16" s="157"/>
    </row>
    <row r="17" spans="1:20">
      <c r="L17" s="19"/>
      <c r="M17" s="129"/>
      <c r="N17" s="133"/>
      <c r="O17" s="164"/>
      <c r="P17" s="128"/>
      <c r="Q17" s="154"/>
      <c r="R17" s="155"/>
      <c r="S17" s="158"/>
    </row>
    <row r="18" spans="1:20" ht="59.45" customHeight="1">
      <c r="A18" s="3" t="s">
        <v>364</v>
      </c>
      <c r="B18" s="43" t="s">
        <v>365</v>
      </c>
      <c r="C18" s="3" t="s">
        <v>5</v>
      </c>
      <c r="D18" s="3" t="s">
        <v>366</v>
      </c>
      <c r="E18" s="3" t="s">
        <v>367</v>
      </c>
      <c r="F18" s="3" t="s">
        <v>368</v>
      </c>
      <c r="G18" s="3" t="s">
        <v>369</v>
      </c>
      <c r="H18" s="3" t="s">
        <v>370</v>
      </c>
      <c r="I18" s="3" t="s">
        <v>371</v>
      </c>
      <c r="J18" s="3" t="s">
        <v>372</v>
      </c>
      <c r="K18" s="3" t="s">
        <v>373</v>
      </c>
      <c r="L18" s="3" t="s">
        <v>374</v>
      </c>
      <c r="M18" s="3" t="s">
        <v>375</v>
      </c>
      <c r="N18" s="3" t="s">
        <v>365</v>
      </c>
      <c r="O18" s="3" t="s">
        <v>376</v>
      </c>
      <c r="P18" s="3" t="s">
        <v>377</v>
      </c>
      <c r="Q18" s="3" t="s">
        <v>365</v>
      </c>
      <c r="R18" s="3" t="s">
        <v>376</v>
      </c>
      <c r="S18" s="4" t="s">
        <v>378</v>
      </c>
      <c r="T18" s="4" t="s">
        <v>379</v>
      </c>
    </row>
    <row r="19" spans="1:20" ht="30.6" customHeight="1">
      <c r="A19" s="47" t="str">
        <f>'S3 Maquette'!B19</f>
        <v>Switch Odyssée</v>
      </c>
      <c r="B19" s="47" t="str">
        <f>'S3 Maquette'!C19</f>
        <v>UE</v>
      </c>
      <c r="C19" s="46">
        <f>'S3 Maquette'!F19</f>
        <v>0</v>
      </c>
      <c r="D19" s="7">
        <v>3</v>
      </c>
      <c r="E19" s="7" t="s">
        <v>380</v>
      </c>
      <c r="F19" s="7" t="s">
        <v>380</v>
      </c>
      <c r="G19" s="44" t="s">
        <v>380</v>
      </c>
      <c r="H19" s="44" t="s">
        <v>380</v>
      </c>
      <c r="I19" s="44" t="s">
        <v>380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Enseignements transversaux</v>
      </c>
      <c r="B20" s="47" t="str">
        <f>'S3 Maquette'!C20</f>
        <v>UE</v>
      </c>
      <c r="C20" s="46">
        <f>'S3 Maquette'!F20</f>
        <v>0</v>
      </c>
      <c r="D20" s="68">
        <v>6</v>
      </c>
      <c r="E20" s="68" t="s">
        <v>380</v>
      </c>
      <c r="F20" s="68" t="s">
        <v>380</v>
      </c>
      <c r="G20" s="69" t="s">
        <v>380</v>
      </c>
      <c r="H20" s="69" t="s">
        <v>380</v>
      </c>
      <c r="I20" s="69" t="s">
        <v>380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 xml:space="preserve">Iconographie politique </v>
      </c>
      <c r="B21" s="47" t="str">
        <f>'S3 Maquette'!C21</f>
        <v>ECUE</v>
      </c>
      <c r="C21" s="46">
        <f>'S3 Maquette'!F21</f>
        <v>0</v>
      </c>
      <c r="D21" s="7">
        <v>3</v>
      </c>
      <c r="E21" s="7" t="s">
        <v>380</v>
      </c>
      <c r="F21" s="7" t="s">
        <v>380</v>
      </c>
      <c r="G21" s="44" t="s">
        <v>380</v>
      </c>
      <c r="H21" s="44" t="s">
        <v>380</v>
      </c>
      <c r="I21" s="44" t="s">
        <v>380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Villes et sociétés urbaines</v>
      </c>
      <c r="B22" s="47" t="str">
        <f>'S3 Maquette'!C22</f>
        <v>ECUE</v>
      </c>
      <c r="C22" s="46">
        <f>'S3 Maquette'!F22</f>
        <v>0</v>
      </c>
      <c r="D22" s="7">
        <v>3</v>
      </c>
      <c r="E22" s="7" t="s">
        <v>380</v>
      </c>
      <c r="F22" s="7" t="s">
        <v>380</v>
      </c>
      <c r="G22" s="44" t="s">
        <v>380</v>
      </c>
      <c r="H22" s="44" t="s">
        <v>380</v>
      </c>
      <c r="I22" s="44" t="s">
        <v>380</v>
      </c>
      <c r="J22" s="44"/>
      <c r="K22" s="44" t="s">
        <v>18</v>
      </c>
      <c r="L22" s="44"/>
      <c r="M22" s="44"/>
      <c r="N22" s="44" t="s">
        <v>19</v>
      </c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Options de spécialisation 1</v>
      </c>
      <c r="B23" s="47" t="str">
        <f>'S3 Maquette'!C23</f>
        <v>UE</v>
      </c>
      <c r="C23" s="46">
        <f>'S3 Maquette'!F23</f>
        <v>0</v>
      </c>
      <c r="D23" s="68">
        <v>6</v>
      </c>
      <c r="E23" s="68" t="s">
        <v>380</v>
      </c>
      <c r="F23" s="68" t="s">
        <v>380</v>
      </c>
      <c r="G23" s="69" t="s">
        <v>380</v>
      </c>
      <c r="H23" s="69" t="s">
        <v>380</v>
      </c>
      <c r="I23" s="69" t="s">
        <v>380</v>
      </c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Min2Max2</v>
      </c>
      <c r="B24" s="47" t="str">
        <f>'S3 Maquette'!C24</f>
        <v>OPTION</v>
      </c>
      <c r="C24" s="46">
        <f>'S3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>Confits en Méditerranée</v>
      </c>
      <c r="B25" s="47" t="str">
        <f>'S3 Maquette'!C25</f>
        <v>ECUE</v>
      </c>
      <c r="C25" s="46">
        <f>'S3 Maquette'!F25</f>
        <v>0</v>
      </c>
      <c r="D25" s="7">
        <v>3</v>
      </c>
      <c r="E25" s="7" t="s">
        <v>380</v>
      </c>
      <c r="F25" s="7" t="s">
        <v>380</v>
      </c>
      <c r="G25" s="44" t="s">
        <v>380</v>
      </c>
      <c r="H25" s="44" t="s">
        <v>380</v>
      </c>
      <c r="I25" s="44" t="s">
        <v>380</v>
      </c>
      <c r="J25" s="44"/>
      <c r="K25" s="44" t="s">
        <v>18</v>
      </c>
      <c r="L25" s="44"/>
      <c r="M25" s="44"/>
      <c r="N25" s="44" t="s">
        <v>34</v>
      </c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Droit du patrimoine</v>
      </c>
      <c r="B26" s="47" t="str">
        <f>'S3 Maquette'!C26</f>
        <v>ECUE</v>
      </c>
      <c r="C26" s="46">
        <f>'S3 Maquette'!F26</f>
        <v>0</v>
      </c>
      <c r="D26" s="7">
        <v>3</v>
      </c>
      <c r="E26" s="7" t="s">
        <v>380</v>
      </c>
      <c r="F26" s="7" t="s">
        <v>380</v>
      </c>
      <c r="G26" s="44" t="s">
        <v>380</v>
      </c>
      <c r="H26" s="44" t="s">
        <v>380</v>
      </c>
      <c r="I26" s="44" t="s">
        <v>380</v>
      </c>
      <c r="J26" s="44"/>
      <c r="K26" s="44" t="s">
        <v>18</v>
      </c>
      <c r="L26" s="44"/>
      <c r="M26" s="44"/>
      <c r="N26" s="44" t="s">
        <v>10</v>
      </c>
      <c r="O26" s="44">
        <v>1</v>
      </c>
      <c r="P26" s="44"/>
      <c r="Q26" s="44"/>
      <c r="R26" s="44"/>
      <c r="S26" s="12"/>
      <c r="T26" s="1"/>
    </row>
    <row r="27" spans="1:20" ht="30.6" customHeight="1">
      <c r="A27" s="47" t="str">
        <f>'S3 Maquette'!B27</f>
        <v>Histoire de l'Etat - Perspectives diachroniques (2)</v>
      </c>
      <c r="B27" s="47" t="str">
        <f>'S3 Maquette'!C27</f>
        <v>ECUE</v>
      </c>
      <c r="C27" s="46">
        <f>'S3 Maquette'!F27</f>
        <v>0</v>
      </c>
      <c r="D27" s="7">
        <v>3</v>
      </c>
      <c r="E27" s="7" t="s">
        <v>380</v>
      </c>
      <c r="F27" s="7" t="s">
        <v>380</v>
      </c>
      <c r="G27" s="44" t="s">
        <v>380</v>
      </c>
      <c r="H27" s="44" t="s">
        <v>380</v>
      </c>
      <c r="I27" s="44" t="s">
        <v>380</v>
      </c>
      <c r="J27" s="44"/>
      <c r="K27" s="44" t="s">
        <v>18</v>
      </c>
      <c r="L27" s="44"/>
      <c r="M27" s="44"/>
      <c r="N27" s="44" t="s">
        <v>10</v>
      </c>
      <c r="O27" s="44">
        <v>2</v>
      </c>
      <c r="P27" s="44"/>
      <c r="Q27" s="44"/>
      <c r="R27" s="44"/>
      <c r="S27" s="12"/>
      <c r="T27" s="1"/>
    </row>
    <row r="28" spans="1:20" ht="30.6" customHeight="1">
      <c r="A28" s="47" t="str">
        <f>'S3 Maquette'!B28</f>
        <v>Collections et muséographie</v>
      </c>
      <c r="B28" s="47" t="str">
        <f>'S3 Maquette'!C28</f>
        <v>ECUE</v>
      </c>
      <c r="C28" s="46">
        <f>'S3 Maquette'!F28</f>
        <v>0</v>
      </c>
      <c r="D28" s="7">
        <v>3</v>
      </c>
      <c r="E28" s="7" t="s">
        <v>380</v>
      </c>
      <c r="F28" s="7" t="s">
        <v>380</v>
      </c>
      <c r="G28" s="44" t="s">
        <v>380</v>
      </c>
      <c r="H28" s="44" t="s">
        <v>380</v>
      </c>
      <c r="I28" s="44" t="s">
        <v>380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Question d'agrégation. Histoire ancienne</v>
      </c>
      <c r="B29" s="47" t="str">
        <f>'S3 Maquette'!C29</f>
        <v>ECUE</v>
      </c>
      <c r="C29" s="46">
        <f>'S3 Maquette'!F29</f>
        <v>0</v>
      </c>
      <c r="D29" s="7">
        <v>3</v>
      </c>
      <c r="E29" s="7" t="s">
        <v>380</v>
      </c>
      <c r="F29" s="7" t="s">
        <v>380</v>
      </c>
      <c r="G29" s="44" t="s">
        <v>380</v>
      </c>
      <c r="H29" s="44" t="s">
        <v>380</v>
      </c>
      <c r="I29" s="44" t="s">
        <v>380</v>
      </c>
      <c r="J29" s="44"/>
      <c r="K29" s="44" t="s">
        <v>18</v>
      </c>
      <c r="L29" s="44"/>
      <c r="M29" s="44"/>
      <c r="N29" s="44" t="s">
        <v>28</v>
      </c>
      <c r="O29" s="44" t="s">
        <v>461</v>
      </c>
      <c r="P29" s="44"/>
      <c r="Q29" s="44"/>
      <c r="R29" s="44"/>
      <c r="S29" s="12"/>
      <c r="T29" s="1"/>
    </row>
    <row r="30" spans="1:20" ht="30.6" customHeight="1">
      <c r="A30" s="47" t="str">
        <f>'S3 Maquette'!B30</f>
        <v>Question d'agrégation. Histoire moderne</v>
      </c>
      <c r="B30" s="47" t="str">
        <f>'S3 Maquette'!C30</f>
        <v>ECUE</v>
      </c>
      <c r="C30" s="46">
        <f>'S3 Maquette'!F30</f>
        <v>0</v>
      </c>
      <c r="D30" s="7">
        <v>3</v>
      </c>
      <c r="E30" s="7" t="s">
        <v>380</v>
      </c>
      <c r="F30" s="7" t="s">
        <v>380</v>
      </c>
      <c r="G30" s="44" t="s">
        <v>380</v>
      </c>
      <c r="H30" s="44" t="s">
        <v>380</v>
      </c>
      <c r="I30" s="44" t="s">
        <v>380</v>
      </c>
      <c r="J30" s="44"/>
      <c r="K30" s="44" t="s">
        <v>18</v>
      </c>
      <c r="L30" s="44"/>
      <c r="M30" s="44"/>
      <c r="N30" s="44" t="s">
        <v>28</v>
      </c>
      <c r="O30" s="44" t="s">
        <v>461</v>
      </c>
      <c r="P30" s="44"/>
      <c r="Q30" s="44"/>
      <c r="R30" s="44"/>
      <c r="S30" s="12"/>
      <c r="T30" s="1"/>
    </row>
    <row r="31" spans="1:20" ht="30.6" customHeight="1">
      <c r="A31" s="47" t="str">
        <f>'S3 Maquette'!B31</f>
        <v>Options de spécialisation 2</v>
      </c>
      <c r="B31" s="47" t="str">
        <f>'S3 Maquette'!C31</f>
        <v>UE</v>
      </c>
      <c r="C31" s="46">
        <f>'S3 Maquette'!F31</f>
        <v>0</v>
      </c>
      <c r="D31" s="68">
        <v>6</v>
      </c>
      <c r="E31" s="68" t="s">
        <v>380</v>
      </c>
      <c r="F31" s="68" t="s">
        <v>380</v>
      </c>
      <c r="G31" s="69" t="s">
        <v>380</v>
      </c>
      <c r="H31" s="69" t="s">
        <v>380</v>
      </c>
      <c r="I31" s="69" t="s">
        <v>380</v>
      </c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Min2Max2</v>
      </c>
      <c r="B32" s="47" t="str">
        <f>'S3 Maquette'!C32</f>
        <v>OPTION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Histoire de l'Euroméditérranée (XVIIIe-XXIe)</v>
      </c>
      <c r="B33" s="47" t="str">
        <f>'S3 Maquette'!C33</f>
        <v>ECUE</v>
      </c>
      <c r="C33" s="46">
        <f>'S3 Maquette'!F33</f>
        <v>0</v>
      </c>
      <c r="D33" s="7">
        <v>3</v>
      </c>
      <c r="E33" s="7" t="s">
        <v>380</v>
      </c>
      <c r="F33" s="7" t="s">
        <v>380</v>
      </c>
      <c r="G33" s="44" t="s">
        <v>380</v>
      </c>
      <c r="H33" s="44" t="s">
        <v>380</v>
      </c>
      <c r="I33" s="44" t="s">
        <v>380</v>
      </c>
      <c r="J33" s="44"/>
      <c r="K33" s="44" t="s">
        <v>18</v>
      </c>
      <c r="L33" s="44"/>
      <c r="M33" s="44"/>
      <c r="N33" s="44" t="s">
        <v>34</v>
      </c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Echanges et circulations en Méditerranée</v>
      </c>
      <c r="B34" s="47" t="str">
        <f>'S3 Maquette'!C34</f>
        <v>ECUE</v>
      </c>
      <c r="C34" s="46">
        <f>'S3 Maquette'!F34</f>
        <v>0</v>
      </c>
      <c r="D34" s="7">
        <v>3</v>
      </c>
      <c r="E34" s="7" t="s">
        <v>380</v>
      </c>
      <c r="F34" s="7" t="s">
        <v>380</v>
      </c>
      <c r="G34" s="44" t="s">
        <v>380</v>
      </c>
      <c r="H34" s="44" t="s">
        <v>380</v>
      </c>
      <c r="I34" s="44" t="s">
        <v>380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Question d'agrégation. Histoire médiévale</v>
      </c>
      <c r="B35" s="47" t="str">
        <f>'S3 Maquette'!C35</f>
        <v>ECUE</v>
      </c>
      <c r="C35" s="46">
        <f>'S3 Maquette'!F35</f>
        <v>0</v>
      </c>
      <c r="D35" s="7">
        <v>3</v>
      </c>
      <c r="E35" s="7" t="s">
        <v>380</v>
      </c>
      <c r="F35" s="7" t="s">
        <v>380</v>
      </c>
      <c r="G35" s="44" t="s">
        <v>380</v>
      </c>
      <c r="H35" s="44" t="s">
        <v>380</v>
      </c>
      <c r="I35" s="44" t="s">
        <v>380</v>
      </c>
      <c r="J35" s="44"/>
      <c r="K35" s="44" t="s">
        <v>18</v>
      </c>
      <c r="L35" s="44"/>
      <c r="M35" s="44"/>
      <c r="N35" s="44" t="s">
        <v>10</v>
      </c>
      <c r="O35" s="44" t="s">
        <v>461</v>
      </c>
      <c r="P35" s="44"/>
      <c r="Q35" s="44"/>
      <c r="R35" s="44"/>
      <c r="S35" s="12"/>
      <c r="T35" s="1"/>
    </row>
    <row r="36" spans="1:20" ht="30.6" customHeight="1">
      <c r="A36" s="47" t="str">
        <f>'S3 Maquette'!B36</f>
        <v>Question d'agrégation.  Histoire contemporaine</v>
      </c>
      <c r="B36" s="47" t="str">
        <f>'S3 Maquette'!C36</f>
        <v>ECUE</v>
      </c>
      <c r="C36" s="46">
        <f>'S3 Maquette'!F36</f>
        <v>0</v>
      </c>
      <c r="D36" s="7">
        <v>3</v>
      </c>
      <c r="E36" s="7" t="s">
        <v>380</v>
      </c>
      <c r="F36" s="7" t="s">
        <v>380</v>
      </c>
      <c r="G36" s="44" t="s">
        <v>380</v>
      </c>
      <c r="H36" s="44" t="s">
        <v>380</v>
      </c>
      <c r="I36" s="44" t="s">
        <v>380</v>
      </c>
      <c r="J36" s="45"/>
      <c r="K36" s="45" t="s">
        <v>18</v>
      </c>
      <c r="L36" s="45"/>
      <c r="M36" s="45"/>
      <c r="N36" s="45" t="s">
        <v>10</v>
      </c>
      <c r="O36" s="45" t="s">
        <v>461</v>
      </c>
      <c r="P36" s="44"/>
      <c r="Q36" s="44"/>
      <c r="R36" s="44"/>
      <c r="S36" s="12"/>
      <c r="T36" s="1"/>
    </row>
    <row r="37" spans="1:20" ht="30.6" customHeight="1">
      <c r="A37" s="47" t="str">
        <f>'S3 Maquette'!B37</f>
        <v>Options de spécialisation 3</v>
      </c>
      <c r="B37" s="47" t="str">
        <f>'S3 Maquette'!C37</f>
        <v>UE</v>
      </c>
      <c r="C37" s="46">
        <f>'S3 Maquette'!F37</f>
        <v>0</v>
      </c>
      <c r="D37" s="68">
        <v>6</v>
      </c>
      <c r="E37" s="16" t="s">
        <v>380</v>
      </c>
      <c r="F37" s="16" t="s">
        <v>380</v>
      </c>
      <c r="G37" s="64" t="s">
        <v>380</v>
      </c>
      <c r="H37" s="64" t="s">
        <v>380</v>
      </c>
      <c r="I37" s="64" t="s">
        <v>380</v>
      </c>
      <c r="J37" s="45"/>
      <c r="K37" s="45"/>
      <c r="L37" s="45"/>
      <c r="M37" s="45"/>
      <c r="N37" s="45"/>
      <c r="O37" s="45"/>
      <c r="P37" s="44"/>
      <c r="Q37" s="44"/>
      <c r="R37" s="44"/>
      <c r="S37" s="12"/>
      <c r="T37" s="1"/>
    </row>
    <row r="38" spans="1:20" ht="30.6" customHeight="1">
      <c r="A38" s="47" t="str">
        <f>'S3 Maquette'!B38</f>
        <v>Modèles méditerranéens : politiques, cultures et sociétés</v>
      </c>
      <c r="B38" s="47" t="str">
        <f>'S3 Maquette'!C38</f>
        <v>ECUE</v>
      </c>
      <c r="C38" s="46">
        <f>'S3 Maquette'!F38</f>
        <v>0</v>
      </c>
      <c r="D38" s="7">
        <v>4</v>
      </c>
      <c r="E38" s="7" t="s">
        <v>380</v>
      </c>
      <c r="F38" s="7" t="s">
        <v>380</v>
      </c>
      <c r="G38" s="44" t="s">
        <v>380</v>
      </c>
      <c r="H38" s="44" t="s">
        <v>380</v>
      </c>
      <c r="I38" s="44" t="s">
        <v>380</v>
      </c>
      <c r="J38" s="45"/>
      <c r="K38" s="65" t="s">
        <v>18</v>
      </c>
      <c r="L38" s="45"/>
      <c r="M38" s="45"/>
      <c r="N38" s="65" t="s">
        <v>34</v>
      </c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Participation aux manifestations scientifiques des laboratoires</v>
      </c>
      <c r="B39" s="47" t="str">
        <f>'S3 Maquette'!C39</f>
        <v>ECUE</v>
      </c>
      <c r="C39" s="46">
        <f>'S3 Maquette'!F39</f>
        <v>0</v>
      </c>
      <c r="D39" s="7">
        <v>2</v>
      </c>
      <c r="E39" s="7" t="s">
        <v>380</v>
      </c>
      <c r="F39" s="7" t="s">
        <v>380</v>
      </c>
      <c r="G39" s="44" t="s">
        <v>380</v>
      </c>
      <c r="H39" s="44" t="s">
        <v>380</v>
      </c>
      <c r="I39" s="44" t="s">
        <v>380</v>
      </c>
      <c r="J39" s="45"/>
      <c r="K39" s="45" t="s">
        <v>18</v>
      </c>
      <c r="L39" s="45"/>
      <c r="M39" s="45"/>
      <c r="N39" s="45" t="s">
        <v>34</v>
      </c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Présenter sa recherche</v>
      </c>
      <c r="B40" s="47" t="str">
        <f>'S3 Maquette'!C40</f>
        <v>UE</v>
      </c>
      <c r="C40" s="46">
        <f>'S3 Maquette'!F40</f>
        <v>0</v>
      </c>
      <c r="D40" s="68">
        <v>3</v>
      </c>
      <c r="E40" s="68" t="s">
        <v>380</v>
      </c>
      <c r="F40" s="68" t="s">
        <v>380</v>
      </c>
      <c r="G40" s="69" t="s">
        <v>380</v>
      </c>
      <c r="H40" s="69" t="s">
        <v>380</v>
      </c>
      <c r="I40" s="69" t="s">
        <v>380</v>
      </c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'S3 Maquette'!B41</f>
        <v>Langue étrangère</v>
      </c>
      <c r="B41" s="47" t="str">
        <f>'S3 Maquette'!C41</f>
        <v>ECUE</v>
      </c>
      <c r="C41" s="46">
        <f>'S3 Maquette'!F41</f>
        <v>0</v>
      </c>
      <c r="D41" s="7">
        <v>1.5</v>
      </c>
      <c r="E41" s="7" t="s">
        <v>380</v>
      </c>
      <c r="F41" s="7" t="s">
        <v>380</v>
      </c>
      <c r="G41" s="44" t="s">
        <v>380</v>
      </c>
      <c r="H41" s="44" t="s">
        <v>380</v>
      </c>
      <c r="I41" s="44" t="s">
        <v>380</v>
      </c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 t="str">
        <f>'S3 Maquette'!B42</f>
        <v>Présenter sa recherche à l'oral</v>
      </c>
      <c r="B42" s="47" t="str">
        <f>'S3 Maquette'!C42</f>
        <v>ECUE</v>
      </c>
      <c r="C42" s="46">
        <f>'S3 Maquette'!F42</f>
        <v>0</v>
      </c>
      <c r="D42" s="7">
        <v>1.5</v>
      </c>
      <c r="E42" s="7" t="s">
        <v>380</v>
      </c>
      <c r="F42" s="7" t="s">
        <v>380</v>
      </c>
      <c r="G42" s="44" t="s">
        <v>380</v>
      </c>
      <c r="H42" s="44" t="s">
        <v>380</v>
      </c>
      <c r="I42" s="44" t="s">
        <v>380</v>
      </c>
      <c r="J42" s="45"/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9" priority="67">
      <formula>$C1="OPTION"</formula>
    </cfRule>
    <cfRule type="expression" dxfId="78" priority="65">
      <formula>$C1="Parcours Pédagogique"</formula>
    </cfRule>
    <cfRule type="expression" dxfId="77" priority="66">
      <formula>$C1="BLOC"</formula>
    </cfRule>
  </conditionalFormatting>
  <conditionalFormatting sqref="A20:I20">
    <cfRule type="expression" dxfId="76" priority="28">
      <formula>$C20="Fermeture"</formula>
    </cfRule>
    <cfRule type="expression" dxfId="75" priority="25">
      <formula>$C20="Modification MCC"</formula>
    </cfRule>
    <cfRule type="expression" dxfId="74" priority="26">
      <formula>$C20="Modification"</formula>
    </cfRule>
    <cfRule type="expression" dxfId="73" priority="27">
      <formula>$C20="Création"</formula>
    </cfRule>
  </conditionalFormatting>
  <conditionalFormatting sqref="A23:I23">
    <cfRule type="expression" dxfId="72" priority="5">
      <formula>$C23="Modification MCC"</formula>
    </cfRule>
    <cfRule type="expression" dxfId="71" priority="6">
      <formula>$C23="Modification"</formula>
    </cfRule>
    <cfRule type="expression" dxfId="70" priority="7">
      <formula>$C23="Création"</formula>
    </cfRule>
    <cfRule type="expression" dxfId="69" priority="8">
      <formula>$C23="Fermeture"</formula>
    </cfRule>
  </conditionalFormatting>
  <conditionalFormatting sqref="A31:I31">
    <cfRule type="expression" dxfId="68" priority="4">
      <formula>$C31="Fermeture"</formula>
    </cfRule>
    <cfRule type="expression" dxfId="67" priority="3">
      <formula>$C31="Création"</formula>
    </cfRule>
    <cfRule type="expression" dxfId="66" priority="2">
      <formula>$C31="Modification"</formula>
    </cfRule>
    <cfRule type="expression" dxfId="65" priority="1">
      <formula>$C31="Modification MCC"</formula>
    </cfRule>
  </conditionalFormatting>
  <conditionalFormatting sqref="A37:I37">
    <cfRule type="expression" dxfId="64" priority="17">
      <formula>$C37="Modification MCC"</formula>
    </cfRule>
    <cfRule type="expression" dxfId="63" priority="18">
      <formula>$C37="Modification"</formula>
    </cfRule>
    <cfRule type="expression" dxfId="62" priority="19">
      <formula>$C37="Création"</formula>
    </cfRule>
    <cfRule type="expression" dxfId="61" priority="20">
      <formula>$C37="Fermeture"</formula>
    </cfRule>
  </conditionalFormatting>
  <conditionalFormatting sqref="A40:I40">
    <cfRule type="expression" dxfId="60" priority="9">
      <formula>$C40="Modification MCC"</formula>
    </cfRule>
    <cfRule type="expression" dxfId="59" priority="10">
      <formula>$C40="Modification"</formula>
    </cfRule>
    <cfRule type="expression" dxfId="58" priority="11">
      <formula>$C40="Création"</formula>
    </cfRule>
    <cfRule type="expression" dxfId="57" priority="12">
      <formula>$C40="Fermeture"</formula>
    </cfRule>
  </conditionalFormatting>
  <conditionalFormatting sqref="A19:O19 J20:O20 A21:O22 J23:O23 A24:O30 J31:O31 A32:O36 J37:O37 A38:O39 J40:O40 A41:O42">
    <cfRule type="expression" dxfId="56" priority="49">
      <formula>$C19="Fermeture"</formula>
    </cfRule>
    <cfRule type="expression" dxfId="55" priority="48">
      <formula>$C19="Création"</formula>
    </cfRule>
    <cfRule type="expression" dxfId="54" priority="47">
      <formula>$C19="Modification"</formula>
    </cfRule>
    <cfRule type="expression" dxfId="53" priority="46">
      <formula>$C19="Modification MCC"</formula>
    </cfRule>
  </conditionalFormatting>
  <conditionalFormatting sqref="A18:T18 P19:S42 A43:S300">
    <cfRule type="expression" dxfId="52" priority="77">
      <formula>$C18="Fermeture"</formula>
    </cfRule>
    <cfRule type="expression" dxfId="51" priority="76">
      <formula>$C18="Création"</formula>
    </cfRule>
    <cfRule type="expression" dxfId="50" priority="75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49" priority="73">
      <formula>$D1="Fermeture"</formula>
    </cfRule>
    <cfRule type="expression" dxfId="48" priority="72">
      <formula>$D1="Création"</formula>
    </cfRule>
    <cfRule type="expression" dxfId="47" priority="71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46" priority="70">
      <formula>$D1="Modification MCC"</formula>
    </cfRule>
  </conditionalFormatting>
  <conditionalFormatting sqref="J1:J999">
    <cfRule type="expression" dxfId="45" priority="42">
      <formula>$I1="NON"</formula>
    </cfRule>
  </conditionalFormatting>
  <conditionalFormatting sqref="L18:L300">
    <cfRule type="expression" dxfId="44" priority="44">
      <formula>$K18="CT (Contrôle terminal)"</formula>
    </cfRule>
    <cfRule type="expression" dxfId="43" priority="45">
      <formula>$K18="CCI (CC Intégral)"</formula>
    </cfRule>
  </conditionalFormatting>
  <conditionalFormatting sqref="M1:M999">
    <cfRule type="expression" dxfId="42" priority="43">
      <formula>$K1="CT (Contrôle terminal)"</formula>
    </cfRule>
  </conditionalFormatting>
  <conditionalFormatting sqref="N1:O999">
    <cfRule type="expression" dxfId="41" priority="41">
      <formula>$K1="CCI (CC Intégral)"</formula>
    </cfRule>
  </conditionalFormatting>
  <conditionalFormatting sqref="P19:S42 A43:S300 A18:T18">
    <cfRule type="expression" dxfId="40" priority="74">
      <formula>$C18="Modification MCC"</formula>
    </cfRule>
  </conditionalFormatting>
  <conditionalFormatting sqref="P19:S300">
    <cfRule type="expression" dxfId="39" priority="63">
      <formula>$H$15="Session Unique"</formula>
    </cfRule>
  </conditionalFormatting>
  <conditionalFormatting sqref="Q1:R999">
    <cfRule type="expression" dxfId="38" priority="59">
      <formula>$P1="Autres"</formula>
    </cfRule>
  </conditionalFormatting>
  <conditionalFormatting sqref="S1:S999 T18">
    <cfRule type="expression" dxfId="37" priority="60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68F538B9-AAED-4225-ADAF-0A43A60F0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Quentin Megret</cp:lastModifiedBy>
  <cp:revision/>
  <dcterms:created xsi:type="dcterms:W3CDTF">2022-09-27T13:03:25Z</dcterms:created>
  <dcterms:modified xsi:type="dcterms:W3CDTF">2025-06-17T08:27:22Z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