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ODYSSEE/MASTER V2/"/>
    </mc:Choice>
  </mc:AlternateContent>
  <xr:revisionPtr revIDLastSave="0" documentId="8_{BCFA418C-1FD9-451D-A306-E0EB28C8F82F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<sst xmlns="http://schemas.openxmlformats.org/spreadsheetml/2006/main" count="1262" uniqueCount="504">
  <si>
    <t>Type contrôle</t>
  </si>
  <si>
    <t>CCI (CC Intégral)</t>
  </si>
  <si>
    <t>CT (Contrôle terminal)</t>
  </si>
  <si>
    <t>CC&amp;CT</t>
  </si>
  <si>
    <t>Psychologie</t>
  </si>
  <si>
    <t>Nature contrôle</t>
  </si>
  <si>
    <t>Écrit</t>
  </si>
  <si>
    <t>Oral</t>
  </si>
  <si>
    <t>Rapport/Mémoire</t>
  </si>
  <si>
    <t>Pratique sportive</t>
  </si>
  <si>
    <t>Nature ELP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</si>
  <si>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</si>
  <si>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</si>
  <si>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</si>
  <si>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</si>
  <si>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</si>
  <si>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</si>
  <si>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</si>
  <si>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</si>
  <si>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</si>
  <si>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</si>
  <si>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</si>
  <si>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</si>
  <si>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Année </t>
  </si>
  <si>
    <t>Semestre</t>
  </si>
  <si>
    <t xml:space="preserve">Code Année : </t>
  </si>
  <si>
    <t>Statut</t>
  </si>
  <si>
    <t>Code Apogée</t>
  </si>
  <si>
    <t>ECTS</t>
  </si>
  <si>
    <t>Heure CM</t>
  </si>
  <si>
    <t>Heure TD</t>
  </si>
  <si>
    <t>Heure TP</t>
  </si>
  <si>
    <t>Obligatoire</t>
  </si>
  <si>
    <t>UE</t>
  </si>
  <si>
    <t>ECUE</t>
  </si>
  <si>
    <t xml:space="preserve">Nature </t>
  </si>
  <si>
    <t xml:space="preserve">Libellé </t>
  </si>
  <si>
    <t xml:space="preserve">Coefficient </t>
  </si>
  <si>
    <t>Notes attendues</t>
  </si>
  <si>
    <t>Résultat attendu: (ACQ/AJ)</t>
  </si>
  <si>
    <t xml:space="preserve">Capitalisable </t>
  </si>
  <si>
    <t>Compensable</t>
  </si>
  <si>
    <t xml:space="preserve">Type de contrôle </t>
  </si>
  <si>
    <t xml:space="preserve">Si CC&amp;CT coef du CT </t>
  </si>
  <si>
    <t>Nbre d'évalution minimum</t>
  </si>
  <si>
    <t xml:space="preserve">Durée </t>
  </si>
  <si>
    <t xml:space="preserve">Modalités de mise en œuvre </t>
  </si>
  <si>
    <t>1ère session</t>
  </si>
  <si>
    <t xml:space="preserve">Contrôle continu </t>
  </si>
  <si>
    <t xml:space="preserve">Contrôle Terminal </t>
  </si>
  <si>
    <t xml:space="preserve">Seconde Chance </t>
  </si>
  <si>
    <t>Format d'évaluation</t>
  </si>
  <si>
    <t>Langues, littératures et civilisations étrangères et régionales (LLCER)</t>
  </si>
  <si>
    <t>Lettres</t>
  </si>
  <si>
    <t>Informatique</t>
  </si>
  <si>
    <t>Code Semestre :</t>
  </si>
  <si>
    <t>Note éliminatoire/ Note seuil</t>
  </si>
  <si>
    <t>Niveau</t>
  </si>
  <si>
    <t>Type</t>
  </si>
  <si>
    <t>CNU</t>
  </si>
  <si>
    <t>Droit public</t>
  </si>
  <si>
    <t>Régime d'inscription</t>
  </si>
  <si>
    <t>OPTION</t>
  </si>
  <si>
    <t>Libellé ELP</t>
  </si>
  <si>
    <t>Formation Porteuse</t>
  </si>
  <si>
    <t>Mutualisation</t>
  </si>
  <si>
    <t>Porteuse</t>
  </si>
  <si>
    <t>Portée</t>
  </si>
  <si>
    <t>Diplôme</t>
  </si>
  <si>
    <t>Parcours type</t>
  </si>
  <si>
    <t xml:space="preserve">Code année </t>
  </si>
  <si>
    <t>Code semestre</t>
  </si>
  <si>
    <t>BLOC</t>
  </si>
  <si>
    <t>Parcours Pédagogique</t>
  </si>
  <si>
    <t>Création</t>
  </si>
  <si>
    <t>Modification</t>
  </si>
  <si>
    <t>Fermeture</t>
  </si>
  <si>
    <t>Facultatif</t>
  </si>
  <si>
    <t>Complémentaire</t>
  </si>
  <si>
    <t>LEXSOCIETE</t>
  </si>
  <si>
    <t>INSPE</t>
  </si>
  <si>
    <t>IAE</t>
  </si>
  <si>
    <t>IDPD</t>
  </si>
  <si>
    <t>ELMI</t>
  </si>
  <si>
    <t xml:space="preserve">POLYTECH SOPHIA </t>
  </si>
  <si>
    <t>HEALTHY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</si>
  <si>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</si>
  <si>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</si>
  <si>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</si>
  <si>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</si>
  <si>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Innovation, entreprise et société</t>
  </si>
  <si>
    <t>Français Langue Etrangère (FLE)</t>
  </si>
  <si>
    <t>Sciences du vivant</t>
  </si>
  <si>
    <t>STAPS: Activité  physique adaptée et santé</t>
  </si>
  <si>
    <t>Métiers de l'enseignement de l'éducation et de la formation (MEEF), pratiques  et ingénierie de la formation</t>
  </si>
  <si>
    <t>Gestion de patrimoine</t>
  </si>
  <si>
    <t>Monnaie, banque, finance, assurance</t>
  </si>
  <si>
    <t>Arts</t>
  </si>
  <si>
    <t>Gestion de l'environnement</t>
  </si>
  <si>
    <t>Ingénierie de la santé</t>
  </si>
  <si>
    <t>STAPS: Entrainement et optimisation de la performance  sportive</t>
  </si>
  <si>
    <t>Droit privé</t>
  </si>
  <si>
    <t>Métiers de l'enseignement de l'éducation et de la formation (MEEF), encadrement éducatif</t>
  </si>
  <si>
    <t>Comptabilité - contrôle - audit</t>
  </si>
  <si>
    <t>Gestion des ressources humaines</t>
  </si>
  <si>
    <t>Humanités et industries créatives</t>
  </si>
  <si>
    <t>Management du sport</t>
  </si>
  <si>
    <t>Droit notarial</t>
  </si>
  <si>
    <t>Métiers de l'enseignement de l'éducation et de la formation (MEEF), 2e degré</t>
  </si>
  <si>
    <t>Contrôle de gestion et audit organisationnel</t>
  </si>
  <si>
    <t>Economie des organisations</t>
  </si>
  <si>
    <t>Information, communication</t>
  </si>
  <si>
    <t>Électronique,  énergie électrique, automatique</t>
  </si>
  <si>
    <t>Droit des affaires</t>
  </si>
  <si>
    <t>Langues étrangères appliquées (LEA)</t>
  </si>
  <si>
    <t>Méthodes informatiques appliquées à la gestion des entreprises</t>
  </si>
  <si>
    <t xml:space="preserve">Science politique           </t>
  </si>
  <si>
    <t>Management</t>
  </si>
  <si>
    <t>Tourisme</t>
  </si>
  <si>
    <t>Mathématiques et applications</t>
  </si>
  <si>
    <t>Sciences et génie des matériaux</t>
  </si>
  <si>
    <t>Economie</t>
  </si>
  <si>
    <t>Civilisations, cultures et sociétés</t>
  </si>
  <si>
    <t>Chimie moléculaire</t>
  </si>
  <si>
    <t>Sciences sociales</t>
  </si>
  <si>
    <t>Physique fondamentale et applications</t>
  </si>
  <si>
    <t>Sciences cognitives</t>
  </si>
  <si>
    <t>Sciences de la Terre et des planètes, environnement</t>
  </si>
  <si>
    <t>Mention</t>
  </si>
  <si>
    <t>Codage
Diplôme</t>
  </si>
  <si>
    <t>PMAPA18</t>
  </si>
  <si>
    <t>PMEOS18</t>
  </si>
  <si>
    <t>SMVIE18</t>
  </si>
  <si>
    <t>MMISA18</t>
  </si>
  <si>
    <t>SMISA18</t>
  </si>
  <si>
    <t>IMECO18</t>
  </si>
  <si>
    <t>IMIES18</t>
  </si>
  <si>
    <t>IMMBF18</t>
  </si>
  <si>
    <t>IMGRH18</t>
  </si>
  <si>
    <t>IMEOR18</t>
  </si>
  <si>
    <t>IMMCI18</t>
  </si>
  <si>
    <t>GMGDP18</t>
  </si>
  <si>
    <t>GMCCA18</t>
  </si>
  <si>
    <t>GMGAO18</t>
  </si>
  <si>
    <t>GMMGT18</t>
  </si>
  <si>
    <t>IMTOU18</t>
  </si>
  <si>
    <t>DMLED18</t>
  </si>
  <si>
    <t>DMPUB18</t>
  </si>
  <si>
    <t>DMDPR18</t>
  </si>
  <si>
    <t>DMNOT18</t>
  </si>
  <si>
    <t>DMAFF18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</si>
  <si>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</si>
  <si>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</si>
  <si>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</si>
  <si>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</si>
  <si>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</si>
  <si>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</si>
  <si>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</si>
  <si>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</si>
  <si>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</si>
  <si>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HMICO18</t>
  </si>
  <si>
    <t>HMEAP18</t>
  </si>
  <si>
    <t>HMCER18</t>
  </si>
  <si>
    <t>HMLET18</t>
  </si>
  <si>
    <t>HMVCS18</t>
  </si>
  <si>
    <t>HMPSY18</t>
  </si>
  <si>
    <t>HMSCS18</t>
  </si>
  <si>
    <t>HMNSC18</t>
  </si>
  <si>
    <t>EMFOR18</t>
  </si>
  <si>
    <t>SMFOR18</t>
  </si>
  <si>
    <t>SMELE18</t>
  </si>
  <si>
    <t>SMAGE18</t>
  </si>
  <si>
    <t>SMMAT18</t>
  </si>
  <si>
    <t>SMDES18</t>
  </si>
  <si>
    <t>SMCMO18</t>
  </si>
  <si>
    <t>SMGEN18</t>
  </si>
  <si>
    <t>EMGEN18</t>
  </si>
  <si>
    <t>SMPHY18</t>
  </si>
  <si>
    <t>SMTEP18</t>
  </si>
  <si>
    <t>PMMSP18</t>
  </si>
  <si>
    <t>Session M1</t>
  </si>
  <si>
    <t>Session M2</t>
  </si>
  <si>
    <t xml:space="preserve">Type Diplôme : Master M1 &amp; M2 </t>
  </si>
  <si>
    <t xml:space="preserve">1ère année </t>
  </si>
  <si>
    <t>Semestre 1</t>
  </si>
  <si>
    <t>Semestre 2</t>
  </si>
  <si>
    <t>2ème Année</t>
  </si>
  <si>
    <t>Semestre 3</t>
  </si>
  <si>
    <t>Session</t>
  </si>
  <si>
    <t>Semestre 4</t>
  </si>
  <si>
    <t>Heures Valorisées</t>
  </si>
  <si>
    <t xml:space="preserve">Heure Pédagogique </t>
  </si>
  <si>
    <t>Total</t>
  </si>
  <si>
    <t>Heure Porté par la maquette</t>
  </si>
  <si>
    <t>Mutualisation Porteuse</t>
  </si>
  <si>
    <t>Heures Valorisées Année 1</t>
  </si>
  <si>
    <t>Heures Valorisées Année 2</t>
  </si>
  <si>
    <t>Langues</t>
  </si>
  <si>
    <t>Seuil de compensation</t>
  </si>
  <si>
    <t>Conservation note</t>
  </si>
  <si>
    <t xml:space="preserve">Code diplôme </t>
  </si>
  <si>
    <t xml:space="preserve">Composante </t>
  </si>
  <si>
    <t>Code diplôme</t>
  </si>
  <si>
    <t xml:space="preserve">Semestre </t>
  </si>
  <si>
    <t>Composante</t>
  </si>
  <si>
    <t>Observations / Remarques
ex: Intervention à titre gracieux / Capacité d'accueil max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</si>
  <si>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</si>
  <si>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</si>
  <si>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</si>
  <si>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</si>
  <si>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</si>
  <si>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</si>
  <si>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</si>
  <si>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</si>
  <si>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</si>
  <si>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</si>
  <si>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</si>
  <si>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</si>
  <si>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</si>
  <si>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</si>
  <si>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</si>
  <si>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</si>
  <si>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</si>
  <si>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</si>
  <si>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</si>
  <si>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</si>
  <si>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</si>
  <si>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</si>
  <si>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</si>
  <si>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</si>
  <si>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</si>
  <si>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</si>
  <si>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</si>
  <si>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</si>
  <si>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</si>
  <si>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</si>
  <si>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</si>
  <si>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</si>
  <si>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</si>
  <si>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</si>
  <si>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</si>
  <si>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</si>
  <si>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</si>
  <si>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</si>
  <si>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</si>
  <si>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</si>
  <si>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</si>
  <si>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</si>
  <si>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</si>
  <si>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</si>
  <si>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</si>
  <si>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</si>
  <si>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</si>
  <si>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</si>
  <si>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</si>
  <si>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</si>
  <si>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</si>
  <si>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</si>
  <si>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</si>
  <si>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</si>
  <si>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</si>
  <si>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</si>
  <si>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</si>
  <si>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>Commentaires</t>
  </si>
  <si>
    <t>Seuil de compensation /20</t>
  </si>
  <si>
    <t>Heures Maquette</t>
  </si>
  <si>
    <t>Heures Maquette Année 1</t>
  </si>
  <si>
    <t>Heures Maquette Année 2</t>
  </si>
  <si>
    <t>Écrit/Pratique</t>
  </si>
  <si>
    <t>Initiale Hors-Apprentissage / Formation Continue / Formation Permanente</t>
  </si>
  <si>
    <t>Contrat d'Apprentissage/ Contrat de Professionnalisation</t>
  </si>
  <si>
    <t>Sciences du langage</t>
  </si>
  <si>
    <t>SPECTRUM</t>
  </si>
  <si>
    <t>LIFE</t>
  </si>
  <si>
    <t>ODYSSEE</t>
  </si>
  <si>
    <t>DS4H</t>
  </si>
  <si>
    <t>CREATES</t>
  </si>
  <si>
    <t>_Antenne</t>
  </si>
  <si>
    <t>DS4H_Antenne</t>
  </si>
  <si>
    <t>CREATES_Antenne</t>
  </si>
  <si>
    <t>GEORGES MELIES</t>
  </si>
  <si>
    <t>ELMI_Antenne</t>
  </si>
  <si>
    <t>SOPHIA</t>
  </si>
  <si>
    <t>TROTABAS</t>
  </si>
  <si>
    <t>HEALTHY_Antenne</t>
  </si>
  <si>
    <t>VALROSE</t>
  </si>
  <si>
    <t>CARLONE</t>
  </si>
  <si>
    <t>PASTEUR</t>
  </si>
  <si>
    <t>SJA</t>
  </si>
  <si>
    <t>IMREDD</t>
  </si>
  <si>
    <t>SPECTRUM_Antenne</t>
  </si>
  <si>
    <t>GRASSE</t>
  </si>
  <si>
    <t>ODYSSEE_Antenne</t>
  </si>
  <si>
    <t>LEXSOCIETE_Antenne</t>
  </si>
  <si>
    <t>Histoire, civilisation et patrimoine</t>
  </si>
  <si>
    <t>Ville et environnements urbains</t>
  </si>
  <si>
    <t>Information et médiation scientifique et technique</t>
  </si>
  <si>
    <t xml:space="preserve">Sciences politiques   </t>
  </si>
  <si>
    <t xml:space="preserve">Pyschologie </t>
  </si>
  <si>
    <t>Sciences Politiques</t>
  </si>
  <si>
    <t>Droit International et droit européen</t>
  </si>
  <si>
    <t>Sciences de la terre et des planètes, environnement</t>
  </si>
  <si>
    <t>Parcours Type en Master 1</t>
  </si>
  <si>
    <t>Parcours Type en Master 2</t>
  </si>
  <si>
    <t>Management Sectoriel</t>
  </si>
  <si>
    <t>Code à créer dans Apogée</t>
  </si>
  <si>
    <t>Marketing Vente</t>
  </si>
  <si>
    <t>Management et Administration des entreprises</t>
  </si>
  <si>
    <t>Management et Commerce international</t>
  </si>
  <si>
    <t>GMMAE18</t>
  </si>
  <si>
    <t>GMMKT18</t>
  </si>
  <si>
    <t>GMMCI18</t>
  </si>
  <si>
    <t>Management et Commerce International</t>
  </si>
  <si>
    <t>Session Unique</t>
  </si>
  <si>
    <t>GEOPRAD</t>
  </si>
  <si>
    <t>Chaque UE est définitivement acquise dès lors que l'étudiant y a obtenu la moyenne générale. Compensation entre les ECUE.</t>
  </si>
  <si>
    <t>Chaque semestre du Master est validé dès lors que l'étudiant a obtenu la moyenne générale. Compensation entre les UE.</t>
  </si>
  <si>
    <t>Chaque année du Master est validée dès lors que l'étudiant a obtenu la moyenne générale.</t>
  </si>
  <si>
    <t>Moins de 8 de moyenne à une UE.</t>
  </si>
  <si>
    <t>1 redoublement possible.</t>
  </si>
  <si>
    <t>SMUGE101</t>
  </si>
  <si>
    <t>1.1</t>
  </si>
  <si>
    <t>Quelles énergies pour le XXIème siècle</t>
  </si>
  <si>
    <t>SMEGE101</t>
  </si>
  <si>
    <t>Master 1 AIR</t>
  </si>
  <si>
    <t>1.2</t>
  </si>
  <si>
    <t>Ecotoxicologie</t>
  </si>
  <si>
    <t>SMEGE102</t>
  </si>
  <si>
    <t>Aménagement et urbanisme</t>
  </si>
  <si>
    <t>SMUGE102</t>
  </si>
  <si>
    <t>2.1</t>
  </si>
  <si>
    <t>Aménagement</t>
  </si>
  <si>
    <t>SMEGE103</t>
  </si>
  <si>
    <t>2.2</t>
  </si>
  <si>
    <t>Urbanisme</t>
  </si>
  <si>
    <t>SMEGE104</t>
  </si>
  <si>
    <t>Projet professionnel</t>
  </si>
  <si>
    <t>SMUGE103</t>
  </si>
  <si>
    <t>3.1</t>
  </si>
  <si>
    <t>Conduite de projet</t>
  </si>
  <si>
    <t>SMEGE105</t>
  </si>
  <si>
    <t>3.2</t>
  </si>
  <si>
    <t>Insertion professionnelle</t>
  </si>
  <si>
    <t>SMEGE106</t>
  </si>
  <si>
    <t>3.3</t>
  </si>
  <si>
    <t>Langue</t>
  </si>
  <si>
    <t>SMEGE107</t>
  </si>
  <si>
    <t>Outils numériques</t>
  </si>
  <si>
    <t>SMUGE104</t>
  </si>
  <si>
    <t>Changement d'intitulé.</t>
  </si>
  <si>
    <t>4.1</t>
  </si>
  <si>
    <t>SIG</t>
  </si>
  <si>
    <t>SMEGE108</t>
  </si>
  <si>
    <t>4.2</t>
  </si>
  <si>
    <t>Statistiques</t>
  </si>
  <si>
    <t>SMEGE109</t>
  </si>
  <si>
    <t>4.3</t>
  </si>
  <si>
    <t>Informatique et algorithmique</t>
  </si>
  <si>
    <t>SMEGE110</t>
  </si>
  <si>
    <t>Outils professionnels</t>
  </si>
  <si>
    <t>SMUGE105</t>
  </si>
  <si>
    <t>Changement d'intitulé, réduction du nombre d'ECUE.</t>
  </si>
  <si>
    <t>5.1</t>
  </si>
  <si>
    <t>Projet tutoré</t>
  </si>
  <si>
    <t>SMEGE111</t>
  </si>
  <si>
    <t>5.2</t>
  </si>
  <si>
    <t>Initiation à la recherche</t>
  </si>
  <si>
    <t>SMEGE112</t>
  </si>
  <si>
    <t>5.3</t>
  </si>
  <si>
    <t>Droit</t>
  </si>
  <si>
    <t>SMEGE113</t>
  </si>
  <si>
    <t>Fermeture pour réduire de 22,5 h eqTD afin de participer à la soutenabilité du Switch ODYSSEE.</t>
  </si>
  <si>
    <t xml:space="preserve"> Switch ODYSSEE S1</t>
  </si>
  <si>
    <t>EUR ODYSSEE</t>
  </si>
  <si>
    <t>Participation à la soutenabilité du Switch ODYSSEE à hauteur de 36heqTD sur les deux ans de master.</t>
  </si>
  <si>
    <t>Modélisation</t>
  </si>
  <si>
    <t>SMUGE201</t>
  </si>
  <si>
    <t>Modélisation spatiale</t>
  </si>
  <si>
    <t>SMEGE201</t>
  </si>
  <si>
    <t>Automates cellulaires</t>
  </si>
  <si>
    <t>SMEGE202</t>
  </si>
  <si>
    <t>Outils de l'urbanisme</t>
  </si>
  <si>
    <t>SMUGO201</t>
  </si>
  <si>
    <t>Diagnostic urbain</t>
  </si>
  <si>
    <t>SMEGO201</t>
  </si>
  <si>
    <t>Droit de l'urbanisme</t>
  </si>
  <si>
    <t>SMEGO202</t>
  </si>
  <si>
    <t>Switch ODYSSEE S2</t>
  </si>
  <si>
    <t>Géoprospective urbaine</t>
  </si>
  <si>
    <t>SMUGO301</t>
  </si>
  <si>
    <t>Géoprospective : théories et démarches</t>
  </si>
  <si>
    <t>SMEGO301</t>
  </si>
  <si>
    <t>Changement d'intitulé, changement du nombre d'heures.</t>
  </si>
  <si>
    <t>Planification urbaine</t>
  </si>
  <si>
    <t>SMEGO302</t>
  </si>
  <si>
    <t>Urbanisme et aménagement</t>
  </si>
  <si>
    <t>SMUGO305</t>
  </si>
  <si>
    <t>Projet urbain</t>
  </si>
  <si>
    <t>SMEGO309</t>
  </si>
  <si>
    <t>Action foncière</t>
  </si>
  <si>
    <t>SMEGO310</t>
  </si>
  <si>
    <t>2.3</t>
  </si>
  <si>
    <t>Morphologie urbaine</t>
  </si>
  <si>
    <t>SMEGO311</t>
  </si>
  <si>
    <t>Changement du nombre d'heures.</t>
  </si>
  <si>
    <t>2.4</t>
  </si>
  <si>
    <t>ECUE Pratiques et représentations urbaines</t>
  </si>
  <si>
    <t>SMEGO312</t>
  </si>
  <si>
    <t>Fermeture pour réduire de 12,5 h eqTD afin de participer à la soutenabilité du Switch ODYSSEE et la création de nouvelles ECUE.</t>
  </si>
  <si>
    <t>2.5</t>
  </si>
  <si>
    <t>Mobilité et transport</t>
  </si>
  <si>
    <t>SMEGO313</t>
  </si>
  <si>
    <t>2.6</t>
  </si>
  <si>
    <t>ECUE Ville et regeneration urbaine</t>
  </si>
  <si>
    <t>SMEGO314</t>
  </si>
  <si>
    <t>Durabilité territoriale</t>
  </si>
  <si>
    <t>SMUGE302</t>
  </si>
  <si>
    <t>Fusion de 2 UE.</t>
  </si>
  <si>
    <t>Développement durable territorial</t>
  </si>
  <si>
    <t>SMEGE305</t>
  </si>
  <si>
    <t>Droit de l'environnement</t>
  </si>
  <si>
    <t>SMEGE304</t>
  </si>
  <si>
    <t>Master 2 AIR</t>
  </si>
  <si>
    <t>Résilience urbaine</t>
  </si>
  <si>
    <t>Fusion de 2 ECUE.</t>
  </si>
  <si>
    <t>3.4</t>
  </si>
  <si>
    <t xml:space="preserve">ECUE Ateliers de l'IMREDD   </t>
  </si>
  <si>
    <t>SMEGE306</t>
  </si>
  <si>
    <t>Fermeture pour réduire de 20 h eqTD afin de participer à la soutenabilité du Switch ODYSSEE et la création de nouvelles ECUE.</t>
  </si>
  <si>
    <t>3.5</t>
  </si>
  <si>
    <t>ECUE Modeles durables a l'epreuve du local</t>
  </si>
  <si>
    <t>SMEGE307</t>
  </si>
  <si>
    <t>3.6</t>
  </si>
  <si>
    <t>ECUE Qualite de vie et attractivite territoriale</t>
  </si>
  <si>
    <t>SMEGE308</t>
  </si>
  <si>
    <t>Fermeture pour réduire de 10 h eqTD afin de participer à la soutenabilité du Switch ODYSSEE et la création de nouvelles ECUE.</t>
  </si>
  <si>
    <t>Urban analytics</t>
  </si>
  <si>
    <t>SMUGE301</t>
  </si>
  <si>
    <t>Changement d'intitulé, création de nouvelles ECUE</t>
  </si>
  <si>
    <t>Statistique et data mining</t>
  </si>
  <si>
    <t>Visualisation et webmapping</t>
  </si>
  <si>
    <t>Géomatique et télédétection</t>
  </si>
  <si>
    <t>Fusion de deux ECUE</t>
  </si>
  <si>
    <t>Modélisation urbaine</t>
  </si>
  <si>
    <t>SMUGO307</t>
  </si>
  <si>
    <t>Changement d'intitulé, remplacement d'une ECUE</t>
  </si>
  <si>
    <t>Systèmes multi-agents</t>
  </si>
  <si>
    <t>SMEGO308</t>
  </si>
  <si>
    <t>Changement d'intitulé</t>
  </si>
  <si>
    <t>Modélisation 3D</t>
  </si>
  <si>
    <t>ECUE Data mining et incertitude</t>
  </si>
  <si>
    <t>SMEGO307</t>
  </si>
  <si>
    <t>Fermeture pour réduire de 50 h eqTD afin de participer à la soutenabilité du Switch ODYSSEE et la création de nouvelles ECUE.</t>
  </si>
  <si>
    <t>Switch ODYSSEE</t>
  </si>
  <si>
    <t>ECUE au choix. Minimum 0, maximum 3</t>
  </si>
  <si>
    <t>7.1</t>
  </si>
  <si>
    <t>Structures et dynamiques spatiales</t>
  </si>
  <si>
    <t>7.2</t>
  </si>
  <si>
    <t>Analyse de réseaux</t>
  </si>
  <si>
    <t>Master geomatique et conduite de projets territoriaux, Université d'Avignon et des Pays de Vaucluse</t>
  </si>
  <si>
    <t>7.3</t>
  </si>
  <si>
    <t>Analyse spatiale et problématiques environnementales</t>
  </si>
  <si>
    <t>7.4</t>
  </si>
  <si>
    <t>Optimisation et robustesse dans la décision spatiale</t>
  </si>
  <si>
    <t>7.5</t>
  </si>
  <si>
    <t>GIS for spatial analysis</t>
  </si>
  <si>
    <t>Master géographie, aménagement, environnement et développement, Aix Marseille Université</t>
  </si>
  <si>
    <t>7.6</t>
  </si>
  <si>
    <t>Spatial data geoprocessing</t>
  </si>
  <si>
    <t>7.7</t>
  </si>
  <si>
    <t>Based knowledge spatial modelling</t>
  </si>
  <si>
    <t>7.8</t>
  </si>
  <si>
    <t>Télédétection</t>
  </si>
  <si>
    <t>7.9</t>
  </si>
  <si>
    <t>Remote sensing and GIS for coastal studies</t>
  </si>
  <si>
    <t>7.10</t>
  </si>
  <si>
    <t>Advanced remote sensing (terset)</t>
  </si>
  <si>
    <t>7.11</t>
  </si>
  <si>
    <t>Urban modelling</t>
  </si>
  <si>
    <t>7.12</t>
  </si>
  <si>
    <t>SMA</t>
  </si>
  <si>
    <t>Géovisualisation</t>
  </si>
  <si>
    <t>Méthodologie</t>
  </si>
  <si>
    <t>SMUGO401</t>
  </si>
  <si>
    <t>Changement d'intitulés, modification du nombre d'heures</t>
  </si>
  <si>
    <t>Méthodologie scientifique et valorisation</t>
  </si>
  <si>
    <t>SMEGO401</t>
  </si>
  <si>
    <t>Analyse spatiale appliquée</t>
  </si>
  <si>
    <t>SMEGO402</t>
  </si>
  <si>
    <t>1.3</t>
  </si>
  <si>
    <t>Valorisation scientifique</t>
  </si>
  <si>
    <t>SMEGO403</t>
  </si>
  <si>
    <t>Fermeture pour réduire de 5 h eqTD afin de participer à la soutenabilité du Switch ODYSSEE et la création de nouvelles ECUE.</t>
  </si>
  <si>
    <t>1.4</t>
  </si>
  <si>
    <t xml:space="preserve">   ECUE Modelisation spatiale pour le stage URBAGEO</t>
  </si>
  <si>
    <t>SMEGO405</t>
  </si>
  <si>
    <t>Méthodologie professionnelle en amenagement</t>
  </si>
  <si>
    <t>SMEGO406</t>
  </si>
  <si>
    <t>Stage</t>
  </si>
  <si>
    <t>SMEGO404</t>
  </si>
  <si>
    <t>Min 0 Max 3</t>
  </si>
  <si>
    <t>OUI</t>
  </si>
  <si>
    <t>NON</t>
  </si>
  <si>
    <t>SMUGO202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</si>
</sst>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2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92"/>
  <sheetViews>
    <sheetView zoomScale="85" zoomScaleNormal="85" workbookViewId="0">
      <selection activeCell="C15" sqref="C15"/>
    </sheetView>
  </sheetViews>
  <sheetFormatPr baseColWidth="10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24.42578125" bestFit="1" customWidth="1"/>
  </cols>
  <sheetData>
    <row r="1" spans="1:16" x14ac:dyDescent="0.25">
      <c r="A1" s="20" t="s">
        <v>0</v>
      </c>
      <c r="B1" s="1" t="s">
        <v>5</v>
      </c>
      <c r="C1" s="20" t="s">
        <v>61</v>
      </c>
      <c r="D1" s="1" t="s">
        <v>10</v>
      </c>
      <c r="E1" s="20" t="s">
        <v>65</v>
      </c>
      <c r="F1" s="1" t="s">
        <v>26</v>
      </c>
      <c r="G1" s="1" t="s">
        <v>58</v>
      </c>
      <c r="O1" s="1" t="s">
        <v>128</v>
      </c>
      <c r="P1" s="1" t="s">
        <v>129</v>
      </c>
    </row>
    <row r="2" spans="1:16" x14ac:dyDescent="0.25">
      <c r="A2" s="20" t="s">
        <v>1</v>
      </c>
      <c r="B2" s="1" t="s">
        <v>6</v>
      </c>
      <c r="C2" s="20" t="s">
        <v>269</v>
      </c>
      <c r="D2" s="1" t="s">
        <v>33</v>
      </c>
      <c r="E2" s="20" t="s">
        <v>66</v>
      </c>
      <c r="F2" s="1" t="s">
        <v>74</v>
      </c>
      <c r="G2" s="1" t="s">
        <v>32</v>
      </c>
      <c r="O2" s="1" t="s">
        <v>93</v>
      </c>
      <c r="P2" s="1" t="s">
        <v>130</v>
      </c>
    </row>
    <row r="3" spans="1:16" x14ac:dyDescent="0.25">
      <c r="A3" s="20" t="s">
        <v>2</v>
      </c>
      <c r="B3" s="1" t="s">
        <v>7</v>
      </c>
      <c r="C3" s="20" t="s">
        <v>270</v>
      </c>
      <c r="D3" s="1" t="s">
        <v>34</v>
      </c>
      <c r="E3" s="20" t="s">
        <v>67</v>
      </c>
      <c r="F3" s="1" t="s">
        <v>75</v>
      </c>
      <c r="G3" s="1" t="s">
        <v>77</v>
      </c>
      <c r="O3" s="1" t="s">
        <v>100</v>
      </c>
      <c r="P3" s="1" t="s">
        <v>131</v>
      </c>
    </row>
    <row r="4" spans="1:16" x14ac:dyDescent="0.25">
      <c r="A4" s="20" t="s">
        <v>3</v>
      </c>
      <c r="B4" s="1" t="s">
        <v>268</v>
      </c>
      <c r="D4" s="1" t="s">
        <v>72</v>
      </c>
      <c r="F4" s="1" t="s">
        <v>76</v>
      </c>
      <c r="G4" s="1" t="s">
        <v>78</v>
      </c>
      <c r="O4" s="1" t="s">
        <v>92</v>
      </c>
      <c r="P4" s="1" t="s">
        <v>132</v>
      </c>
    </row>
    <row r="5" spans="1:16" x14ac:dyDescent="0.25">
      <c r="B5" s="1" t="s">
        <v>8</v>
      </c>
      <c r="D5" s="1" t="s">
        <v>62</v>
      </c>
      <c r="O5" s="1" t="s">
        <v>99</v>
      </c>
      <c r="P5" s="1" t="s">
        <v>133</v>
      </c>
    </row>
    <row r="6" spans="1:16" x14ac:dyDescent="0.25">
      <c r="B6" s="1" t="s">
        <v>9</v>
      </c>
      <c r="D6" s="1" t="s">
        <v>73</v>
      </c>
      <c r="O6" s="1" t="s">
        <v>99</v>
      </c>
      <c r="P6" s="1" t="s">
        <v>134</v>
      </c>
    </row>
    <row r="7" spans="1:16" x14ac:dyDescent="0.25">
      <c r="O7" s="1" t="s">
        <v>121</v>
      </c>
      <c r="P7" s="1" t="s">
        <v>135</v>
      </c>
    </row>
    <row r="8" spans="1:16" x14ac:dyDescent="0.25">
      <c r="O8" s="1" t="s">
        <v>90</v>
      </c>
      <c r="P8" s="1" t="s">
        <v>136</v>
      </c>
    </row>
    <row r="9" spans="1:16" x14ac:dyDescent="0.25">
      <c r="O9" s="1" t="s">
        <v>96</v>
      </c>
      <c r="P9" s="1" t="s">
        <v>137</v>
      </c>
    </row>
    <row r="10" spans="1:16" x14ac:dyDescent="0.25">
      <c r="O10" s="1" t="s">
        <v>104</v>
      </c>
      <c r="P10" s="1" t="s">
        <v>138</v>
      </c>
    </row>
    <row r="11" spans="1:16" x14ac:dyDescent="0.25">
      <c r="A11" s="1" t="s">
        <v>79</v>
      </c>
      <c r="B11" s="1" t="s">
        <v>80</v>
      </c>
      <c r="C11" s="1" t="s">
        <v>81</v>
      </c>
      <c r="D11" s="20" t="s">
        <v>82</v>
      </c>
      <c r="E11" s="20" t="s">
        <v>83</v>
      </c>
      <c r="F11" s="1" t="s">
        <v>276</v>
      </c>
      <c r="G11" s="32" t="s">
        <v>274</v>
      </c>
      <c r="H11" s="32" t="s">
        <v>84</v>
      </c>
      <c r="I11" s="1" t="s">
        <v>275</v>
      </c>
      <c r="J11" s="1" t="s">
        <v>272</v>
      </c>
      <c r="K11" s="1" t="s">
        <v>273</v>
      </c>
      <c r="L11" s="1" t="s">
        <v>85</v>
      </c>
      <c r="O11" s="1" t="s">
        <v>110</v>
      </c>
      <c r="P11" s="1" t="s">
        <v>139</v>
      </c>
    </row>
    <row r="12" spans="1:16" x14ac:dyDescent="0.25">
      <c r="A12" s="1" t="s">
        <v>86</v>
      </c>
      <c r="B12" s="20" t="s">
        <v>87</v>
      </c>
      <c r="C12" s="20" t="s">
        <v>312</v>
      </c>
      <c r="D12" s="20" t="s">
        <v>89</v>
      </c>
      <c r="E12" s="20" t="s">
        <v>90</v>
      </c>
      <c r="F12" s="1" t="s">
        <v>91</v>
      </c>
      <c r="G12" s="1" t="s">
        <v>122</v>
      </c>
      <c r="H12" s="32" t="s">
        <v>54</v>
      </c>
      <c r="I12" s="20" t="s">
        <v>54</v>
      </c>
      <c r="J12" s="1" t="s">
        <v>119</v>
      </c>
      <c r="K12" s="20" t="s">
        <v>92</v>
      </c>
      <c r="L12" s="1" t="s">
        <v>93</v>
      </c>
      <c r="O12" s="1" t="s">
        <v>88</v>
      </c>
      <c r="P12" s="1" t="s">
        <v>140</v>
      </c>
    </row>
    <row r="13" spans="1:16" x14ac:dyDescent="0.25">
      <c r="A13" s="1" t="s">
        <v>60</v>
      </c>
      <c r="B13" s="20" t="s">
        <v>94</v>
      </c>
      <c r="C13" s="1" t="s">
        <v>95</v>
      </c>
      <c r="E13" s="20" t="s">
        <v>96</v>
      </c>
      <c r="F13" s="1" t="s">
        <v>97</v>
      </c>
      <c r="G13" s="1" t="s">
        <v>124</v>
      </c>
      <c r="H13" s="32" t="s">
        <v>98</v>
      </c>
      <c r="I13" s="20" t="s">
        <v>112</v>
      </c>
      <c r="J13" s="1" t="s">
        <v>120</v>
      </c>
      <c r="L13" s="1" t="s">
        <v>100</v>
      </c>
      <c r="O13" s="1" t="s">
        <v>308</v>
      </c>
      <c r="P13" s="1" t="s">
        <v>311</v>
      </c>
    </row>
    <row r="14" spans="1:16" x14ac:dyDescent="0.25">
      <c r="A14" s="1" t="s">
        <v>101</v>
      </c>
      <c r="B14" s="20" t="s">
        <v>102</v>
      </c>
      <c r="C14" s="1" t="s">
        <v>103</v>
      </c>
      <c r="E14" s="20" t="s">
        <v>104</v>
      </c>
      <c r="F14" s="1" t="s">
        <v>105</v>
      </c>
      <c r="G14" s="1" t="s">
        <v>111</v>
      </c>
      <c r="I14" s="20" t="s">
        <v>115</v>
      </c>
      <c r="J14" s="1" t="s">
        <v>123</v>
      </c>
      <c r="L14" s="1" t="s">
        <v>106</v>
      </c>
      <c r="O14" s="1" t="s">
        <v>95</v>
      </c>
      <c r="P14" s="1" t="s">
        <v>141</v>
      </c>
    </row>
    <row r="15" spans="1:16" x14ac:dyDescent="0.25">
      <c r="A15" s="1" t="s">
        <v>107</v>
      </c>
      <c r="B15" s="20" t="s">
        <v>108</v>
      </c>
      <c r="C15" s="1" t="s">
        <v>109</v>
      </c>
      <c r="E15" s="20" t="s">
        <v>110</v>
      </c>
      <c r="F15" s="1" t="s">
        <v>114</v>
      </c>
      <c r="G15" s="1" t="s">
        <v>298</v>
      </c>
      <c r="J15" s="1" t="s">
        <v>98</v>
      </c>
      <c r="L15" s="1" t="s">
        <v>99</v>
      </c>
      <c r="O15" s="1" t="s">
        <v>103</v>
      </c>
      <c r="P15" s="1" t="s">
        <v>142</v>
      </c>
    </row>
    <row r="16" spans="1:16" x14ac:dyDescent="0.25">
      <c r="A16" s="1" t="s">
        <v>113</v>
      </c>
      <c r="C16" s="1" t="s">
        <v>306</v>
      </c>
      <c r="E16" s="20" t="s">
        <v>88</v>
      </c>
      <c r="F16" s="1" t="s">
        <v>52</v>
      </c>
      <c r="G16" s="1" t="s">
        <v>294</v>
      </c>
      <c r="J16" s="1" t="s">
        <v>125</v>
      </c>
      <c r="L16" s="1" t="s">
        <v>4</v>
      </c>
      <c r="O16" s="1" t="s">
        <v>109</v>
      </c>
      <c r="P16" s="1" t="s">
        <v>143</v>
      </c>
    </row>
    <row r="17" spans="1:16" x14ac:dyDescent="0.25">
      <c r="A17" s="1" t="s">
        <v>297</v>
      </c>
      <c r="C17" s="1" t="s">
        <v>117</v>
      </c>
      <c r="E17" s="20" t="s">
        <v>118</v>
      </c>
      <c r="F17" s="1" t="s">
        <v>53</v>
      </c>
      <c r="G17" s="1" t="s">
        <v>295</v>
      </c>
      <c r="J17" s="1" t="s">
        <v>127</v>
      </c>
      <c r="O17" s="1" t="s">
        <v>306</v>
      </c>
      <c r="P17" s="1" t="s">
        <v>310</v>
      </c>
    </row>
    <row r="18" spans="1:16" x14ac:dyDescent="0.25">
      <c r="C18" s="1" t="s">
        <v>307</v>
      </c>
      <c r="E18" s="20" t="s">
        <v>90</v>
      </c>
      <c r="F18" s="1" t="s">
        <v>126</v>
      </c>
      <c r="G18" s="1" t="s">
        <v>296</v>
      </c>
      <c r="O18" s="1" t="s">
        <v>117</v>
      </c>
      <c r="P18" s="1" t="s">
        <v>144</v>
      </c>
    </row>
    <row r="19" spans="1:16" x14ac:dyDescent="0.25">
      <c r="C19" s="1" t="s">
        <v>304</v>
      </c>
      <c r="E19" s="20" t="s">
        <v>121</v>
      </c>
      <c r="F19" s="1" t="s">
        <v>271</v>
      </c>
      <c r="G19" s="1" t="s">
        <v>299</v>
      </c>
      <c r="O19" s="1" t="s">
        <v>118</v>
      </c>
      <c r="P19" s="1" t="s">
        <v>145</v>
      </c>
    </row>
    <row r="20" spans="1:16" x14ac:dyDescent="0.25">
      <c r="G20" s="1" t="s">
        <v>300</v>
      </c>
      <c r="O20" s="1" t="s">
        <v>307</v>
      </c>
      <c r="P20" s="1" t="s">
        <v>309</v>
      </c>
    </row>
    <row r="21" spans="1:16" x14ac:dyDescent="0.25">
      <c r="G21" s="1" t="s">
        <v>301</v>
      </c>
      <c r="O21" s="1" t="s">
        <v>304</v>
      </c>
      <c r="P21" s="1" t="s">
        <v>305</v>
      </c>
    </row>
    <row r="22" spans="1:16" x14ac:dyDescent="0.25">
      <c r="G22" s="1" t="s">
        <v>98</v>
      </c>
      <c r="O22" s="1" t="s">
        <v>86</v>
      </c>
      <c r="P22" s="1" t="s">
        <v>146</v>
      </c>
    </row>
    <row r="23" spans="1:16" x14ac:dyDescent="0.25">
      <c r="O23" s="1" t="s">
        <v>60</v>
      </c>
      <c r="P23" s="1" t="s">
        <v>147</v>
      </c>
    </row>
    <row r="24" spans="1:16" x14ac:dyDescent="0.25">
      <c r="A24" s="1" t="s">
        <v>277</v>
      </c>
      <c r="O24" s="1" t="s">
        <v>101</v>
      </c>
      <c r="P24" s="1" t="s">
        <v>148</v>
      </c>
    </row>
    <row r="25" spans="1:16" x14ac:dyDescent="0.25">
      <c r="A25" s="1" t="s">
        <v>293</v>
      </c>
      <c r="B25" s="1" t="s">
        <v>281</v>
      </c>
      <c r="C25" s="1" t="s">
        <v>279</v>
      </c>
      <c r="D25" s="1" t="s">
        <v>292</v>
      </c>
      <c r="E25" s="1" t="s">
        <v>278</v>
      </c>
      <c r="F25" s="1" t="s">
        <v>290</v>
      </c>
      <c r="G25" s="1" t="s">
        <v>284</v>
      </c>
      <c r="O25" s="1" t="s">
        <v>107</v>
      </c>
      <c r="P25" s="1" t="s">
        <v>149</v>
      </c>
    </row>
    <row r="26" spans="1:16" x14ac:dyDescent="0.25">
      <c r="A26" s="1" t="s">
        <v>289</v>
      </c>
      <c r="B26" s="1" t="s">
        <v>282</v>
      </c>
      <c r="C26" s="20" t="s">
        <v>280</v>
      </c>
      <c r="D26" s="1" t="s">
        <v>288</v>
      </c>
      <c r="E26" s="50" t="s">
        <v>283</v>
      </c>
      <c r="F26" s="1" t="s">
        <v>291</v>
      </c>
      <c r="G26" s="1" t="s">
        <v>286</v>
      </c>
      <c r="O26" s="1" t="s">
        <v>113</v>
      </c>
      <c r="P26" s="1" t="s">
        <v>150</v>
      </c>
    </row>
    <row r="27" spans="1:16" x14ac:dyDescent="0.25">
      <c r="B27" s="1" t="s">
        <v>283</v>
      </c>
      <c r="C27" s="49"/>
      <c r="D27" s="1" t="s">
        <v>283</v>
      </c>
      <c r="E27" s="50" t="s">
        <v>285</v>
      </c>
      <c r="F27" s="1" t="s">
        <v>282</v>
      </c>
      <c r="G27" s="1" t="s">
        <v>287</v>
      </c>
      <c r="O27" s="1" t="s">
        <v>116</v>
      </c>
      <c r="P27" s="1" t="s">
        <v>151</v>
      </c>
    </row>
    <row r="28" spans="1:16" x14ac:dyDescent="0.25">
      <c r="D28" s="1" t="s">
        <v>285</v>
      </c>
      <c r="F28" s="1" t="s">
        <v>289</v>
      </c>
      <c r="G28" s="1" t="s">
        <v>288</v>
      </c>
      <c r="O28" s="1" t="s">
        <v>89</v>
      </c>
      <c r="P28" s="1" t="s">
        <v>152</v>
      </c>
    </row>
    <row r="29" spans="1:16" x14ac:dyDescent="0.25">
      <c r="D29" s="1" t="s">
        <v>289</v>
      </c>
      <c r="G29" s="1" t="s">
        <v>285</v>
      </c>
      <c r="O29" s="1" t="s">
        <v>87</v>
      </c>
      <c r="P29" s="1" t="s">
        <v>153</v>
      </c>
    </row>
    <row r="30" spans="1:16" x14ac:dyDescent="0.25">
      <c r="O30" s="1" t="s">
        <v>94</v>
      </c>
      <c r="P30" s="1" t="s">
        <v>154</v>
      </c>
    </row>
    <row r="31" spans="1:16" x14ac:dyDescent="0.25">
      <c r="O31" s="1" t="s">
        <v>102</v>
      </c>
      <c r="P31" s="1" t="s">
        <v>155</v>
      </c>
    </row>
    <row r="32" spans="1:16" x14ac:dyDescent="0.25">
      <c r="O32" s="1" t="s">
        <v>108</v>
      </c>
      <c r="P32" s="1" t="s">
        <v>156</v>
      </c>
    </row>
    <row r="33" spans="3:16" x14ac:dyDescent="0.25">
      <c r="O33" s="1" t="s">
        <v>91</v>
      </c>
      <c r="P33" s="1" t="s">
        <v>157</v>
      </c>
    </row>
    <row r="34" spans="3:16" x14ac:dyDescent="0.25">
      <c r="O34" s="1" t="s">
        <v>97</v>
      </c>
      <c r="P34" s="1" t="s">
        <v>158</v>
      </c>
    </row>
    <row r="35" spans="3:16" x14ac:dyDescent="0.25">
      <c r="C35" s="34" t="s">
        <v>59</v>
      </c>
      <c r="O35" s="1" t="s">
        <v>105</v>
      </c>
      <c r="P35" s="1" t="s">
        <v>159</v>
      </c>
    </row>
    <row r="36" spans="3:16" x14ac:dyDescent="0.25">
      <c r="C36" s="33" t="s">
        <v>206</v>
      </c>
      <c r="O36" s="1" t="s">
        <v>111</v>
      </c>
      <c r="P36" s="1" t="s">
        <v>160</v>
      </c>
    </row>
    <row r="37" spans="3:16" x14ac:dyDescent="0.25">
      <c r="C37" s="33" t="s">
        <v>207</v>
      </c>
      <c r="O37" s="1" t="s">
        <v>114</v>
      </c>
      <c r="P37" s="1" t="s">
        <v>161</v>
      </c>
    </row>
    <row r="38" spans="3:16" x14ac:dyDescent="0.25">
      <c r="C38" s="33" t="s">
        <v>208</v>
      </c>
      <c r="O38" s="1" t="s">
        <v>52</v>
      </c>
      <c r="P38" s="1" t="s">
        <v>162</v>
      </c>
    </row>
    <row r="39" spans="3:16" x14ac:dyDescent="0.25">
      <c r="C39" s="33" t="s">
        <v>209</v>
      </c>
      <c r="F39" s="48"/>
      <c r="O39" s="1" t="s">
        <v>53</v>
      </c>
      <c r="P39" s="1" t="s">
        <v>163</v>
      </c>
    </row>
    <row r="40" spans="3:16" x14ac:dyDescent="0.25">
      <c r="C40" s="33" t="s">
        <v>210</v>
      </c>
      <c r="O40" s="1" t="s">
        <v>122</v>
      </c>
      <c r="P40" s="1" t="s">
        <v>164</v>
      </c>
    </row>
    <row r="41" spans="3:16" x14ac:dyDescent="0.25">
      <c r="C41" s="33" t="s">
        <v>211</v>
      </c>
      <c r="O41" s="1" t="s">
        <v>4</v>
      </c>
      <c r="P41" s="1" t="s">
        <v>165</v>
      </c>
    </row>
    <row r="42" spans="3:16" x14ac:dyDescent="0.25">
      <c r="C42" s="33" t="s">
        <v>212</v>
      </c>
      <c r="O42" s="1" t="s">
        <v>124</v>
      </c>
      <c r="P42" s="1" t="s">
        <v>166</v>
      </c>
    </row>
    <row r="43" spans="3:16" x14ac:dyDescent="0.25">
      <c r="C43" s="33" t="s">
        <v>213</v>
      </c>
      <c r="O43" s="1" t="s">
        <v>126</v>
      </c>
      <c r="P43" s="1" t="s">
        <v>167</v>
      </c>
    </row>
    <row r="44" spans="3:16" x14ac:dyDescent="0.25">
      <c r="C44" s="33" t="s">
        <v>214</v>
      </c>
      <c r="O44" s="1" t="s">
        <v>54</v>
      </c>
      <c r="P44" s="1" t="s">
        <v>168</v>
      </c>
    </row>
    <row r="45" spans="3:16" x14ac:dyDescent="0.25">
      <c r="C45" s="33" t="s">
        <v>215</v>
      </c>
      <c r="O45" s="1" t="s">
        <v>54</v>
      </c>
      <c r="P45" s="1" t="s">
        <v>169</v>
      </c>
    </row>
    <row r="46" spans="3:16" x14ac:dyDescent="0.25">
      <c r="C46" s="33" t="s">
        <v>216</v>
      </c>
      <c r="O46" s="1" t="s">
        <v>112</v>
      </c>
      <c r="P46" s="1" t="s">
        <v>170</v>
      </c>
    </row>
    <row r="47" spans="3:16" x14ac:dyDescent="0.25">
      <c r="C47" s="33" t="s">
        <v>217</v>
      </c>
      <c r="O47" s="1" t="s">
        <v>115</v>
      </c>
      <c r="P47" s="1" t="s">
        <v>171</v>
      </c>
    </row>
    <row r="48" spans="3:16" x14ac:dyDescent="0.25">
      <c r="C48" s="33" t="s">
        <v>218</v>
      </c>
      <c r="O48" s="1" t="s">
        <v>119</v>
      </c>
      <c r="P48" s="1" t="s">
        <v>172</v>
      </c>
    </row>
    <row r="49" spans="3:16" x14ac:dyDescent="0.25">
      <c r="C49" s="33" t="s">
        <v>219</v>
      </c>
      <c r="O49" s="1" t="s">
        <v>120</v>
      </c>
      <c r="P49" s="1" t="s">
        <v>173</v>
      </c>
    </row>
    <row r="50" spans="3:16" ht="30" x14ac:dyDescent="0.25">
      <c r="C50" s="33" t="s">
        <v>220</v>
      </c>
      <c r="O50" s="1" t="s">
        <v>123</v>
      </c>
      <c r="P50" s="1" t="s">
        <v>174</v>
      </c>
    </row>
    <row r="51" spans="3:16" x14ac:dyDescent="0.25">
      <c r="C51" s="33" t="s">
        <v>221</v>
      </c>
      <c r="O51" s="1" t="s">
        <v>98</v>
      </c>
      <c r="P51" s="1" t="s">
        <v>175</v>
      </c>
    </row>
    <row r="52" spans="3:16" x14ac:dyDescent="0.25">
      <c r="C52" s="33" t="s">
        <v>222</v>
      </c>
      <c r="O52" s="1" t="s">
        <v>98</v>
      </c>
      <c r="P52" s="1" t="s">
        <v>176</v>
      </c>
    </row>
    <row r="53" spans="3:16" ht="45" x14ac:dyDescent="0.25">
      <c r="C53" s="33" t="s">
        <v>223</v>
      </c>
      <c r="O53" s="1" t="s">
        <v>125</v>
      </c>
      <c r="P53" s="1" t="s">
        <v>177</v>
      </c>
    </row>
    <row r="54" spans="3:16" x14ac:dyDescent="0.25">
      <c r="C54" s="33" t="s">
        <v>224</v>
      </c>
      <c r="O54" s="1" t="s">
        <v>127</v>
      </c>
      <c r="P54" s="1" t="s">
        <v>178</v>
      </c>
    </row>
    <row r="55" spans="3:16" x14ac:dyDescent="0.25">
      <c r="C55" s="33" t="s">
        <v>225</v>
      </c>
      <c r="O55" s="1" t="s">
        <v>106</v>
      </c>
      <c r="P55" s="1" t="s">
        <v>179</v>
      </c>
    </row>
    <row r="56" spans="3:16" x14ac:dyDescent="0.25">
      <c r="C56" s="33" t="s">
        <v>226</v>
      </c>
      <c r="O56" s="1" t="s">
        <v>271</v>
      </c>
      <c r="P56" s="1" t="s">
        <v>305</v>
      </c>
    </row>
    <row r="57" spans="3:16" ht="30" x14ac:dyDescent="0.25">
      <c r="C57" s="33" t="s">
        <v>227</v>
      </c>
    </row>
    <row r="58" spans="3:16" x14ac:dyDescent="0.25">
      <c r="C58" s="33" t="s">
        <v>228</v>
      </c>
    </row>
    <row r="59" spans="3:16" x14ac:dyDescent="0.25">
      <c r="C59" s="33" t="s">
        <v>229</v>
      </c>
    </row>
    <row r="60" spans="3:16" x14ac:dyDescent="0.25">
      <c r="C60" s="33" t="s">
        <v>230</v>
      </c>
    </row>
    <row r="61" spans="3:16" x14ac:dyDescent="0.25">
      <c r="C61" s="33" t="s">
        <v>231</v>
      </c>
    </row>
    <row r="62" spans="3:16" x14ac:dyDescent="0.25">
      <c r="C62" s="33" t="s">
        <v>232</v>
      </c>
    </row>
    <row r="63" spans="3:16" x14ac:dyDescent="0.25">
      <c r="C63" s="33" t="s">
        <v>233</v>
      </c>
    </row>
    <row r="64" spans="3:16" x14ac:dyDescent="0.25">
      <c r="C64" s="33" t="s">
        <v>234</v>
      </c>
    </row>
    <row r="65" spans="3:3" x14ac:dyDescent="0.25">
      <c r="C65" s="33" t="s">
        <v>235</v>
      </c>
    </row>
    <row r="66" spans="3:3" x14ac:dyDescent="0.25">
      <c r="C66" s="33" t="s">
        <v>236</v>
      </c>
    </row>
    <row r="67" spans="3:3" x14ac:dyDescent="0.25">
      <c r="C67" s="33" t="s">
        <v>237</v>
      </c>
    </row>
    <row r="68" spans="3:3" x14ac:dyDescent="0.25">
      <c r="C68" s="33" t="s">
        <v>238</v>
      </c>
    </row>
    <row r="69" spans="3:3" x14ac:dyDescent="0.25">
      <c r="C69" s="33" t="s">
        <v>239</v>
      </c>
    </row>
    <row r="70" spans="3:3" x14ac:dyDescent="0.25">
      <c r="C70" s="33" t="s">
        <v>240</v>
      </c>
    </row>
    <row r="71" spans="3:3" x14ac:dyDescent="0.25">
      <c r="C71" s="33" t="s">
        <v>241</v>
      </c>
    </row>
    <row r="72" spans="3:3" x14ac:dyDescent="0.25">
      <c r="C72" s="33" t="s">
        <v>242</v>
      </c>
    </row>
    <row r="73" spans="3:3" x14ac:dyDescent="0.25">
      <c r="C73" s="33" t="s">
        <v>243</v>
      </c>
    </row>
    <row r="74" spans="3:3" x14ac:dyDescent="0.25">
      <c r="C74" s="33" t="s">
        <v>244</v>
      </c>
    </row>
    <row r="75" spans="3:3" x14ac:dyDescent="0.25">
      <c r="C75" s="33" t="s">
        <v>245</v>
      </c>
    </row>
    <row r="76" spans="3:3" x14ac:dyDescent="0.25">
      <c r="C76" s="33" t="s">
        <v>246</v>
      </c>
    </row>
    <row r="77" spans="3:3" x14ac:dyDescent="0.25">
      <c r="C77" s="33" t="s">
        <v>247</v>
      </c>
    </row>
    <row r="78" spans="3:3" x14ac:dyDescent="0.25">
      <c r="C78" s="33" t="s">
        <v>248</v>
      </c>
    </row>
    <row r="79" spans="3:3" x14ac:dyDescent="0.25">
      <c r="C79" s="33" t="s">
        <v>249</v>
      </c>
    </row>
    <row r="80" spans="3:3" x14ac:dyDescent="0.25">
      <c r="C80" s="33" t="s">
        <v>250</v>
      </c>
    </row>
    <row r="81" spans="3:3" x14ac:dyDescent="0.25">
      <c r="C81" s="33" t="s">
        <v>251</v>
      </c>
    </row>
    <row r="82" spans="3:3" x14ac:dyDescent="0.25">
      <c r="C82" s="33" t="s">
        <v>252</v>
      </c>
    </row>
    <row r="83" spans="3:3" x14ac:dyDescent="0.25">
      <c r="C83" s="33" t="s">
        <v>253</v>
      </c>
    </row>
    <row r="84" spans="3:3" x14ac:dyDescent="0.25">
      <c r="C84" s="33" t="s">
        <v>254</v>
      </c>
    </row>
    <row r="85" spans="3:3" x14ac:dyDescent="0.25">
      <c r="C85" s="33" t="s">
        <v>255</v>
      </c>
    </row>
    <row r="86" spans="3:3" x14ac:dyDescent="0.25">
      <c r="C86" s="33" t="s">
        <v>256</v>
      </c>
    </row>
    <row r="87" spans="3:3" x14ac:dyDescent="0.25">
      <c r="C87" s="33" t="s">
        <v>257</v>
      </c>
    </row>
    <row r="88" spans="3:3" x14ac:dyDescent="0.25">
      <c r="C88" s="33" t="s">
        <v>258</v>
      </c>
    </row>
    <row r="89" spans="3:3" x14ac:dyDescent="0.25">
      <c r="C89" s="33" t="s">
        <v>259</v>
      </c>
    </row>
    <row r="90" spans="3:3" x14ac:dyDescent="0.25">
      <c r="C90" s="33" t="s">
        <v>260</v>
      </c>
    </row>
    <row r="91" spans="3:3" x14ac:dyDescent="0.25">
      <c r="C91" s="33" t="s">
        <v>261</v>
      </c>
    </row>
    <row r="92" spans="3:3" x14ac:dyDescent="0.25">
      <c r="C92" s="33" t="s">
        <v>262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topLeftCell="A14" zoomScale="115" zoomScaleNormal="115" workbookViewId="0">
      <selection activeCell="D25" sqref="D25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18" customHeight="1" x14ac:dyDescent="0.25">
      <c r="A7" s="90" t="s">
        <v>201</v>
      </c>
      <c r="B7" s="84" t="str">
        <f>'Fiche Générale'!B2</f>
        <v>ODYSSEE</v>
      </c>
      <c r="C7" s="90" t="s">
        <v>68</v>
      </c>
      <c r="D7" s="90"/>
      <c r="E7" s="96" t="str">
        <f>'Fiche Générale'!B3</f>
        <v>Ville et environnements urbains</v>
      </c>
      <c r="F7" s="84"/>
      <c r="G7" s="90" t="s">
        <v>202</v>
      </c>
      <c r="H7" s="107" t="str">
        <f>'Fiche Générale'!B4</f>
        <v>-</v>
      </c>
      <c r="I7" s="107"/>
      <c r="J7" s="107"/>
    </row>
    <row r="8" spans="1:10" ht="18" customHeight="1" x14ac:dyDescent="0.25">
      <c r="A8" s="90"/>
      <c r="B8" s="85"/>
      <c r="C8" s="90"/>
      <c r="D8" s="90"/>
      <c r="E8" s="97"/>
      <c r="F8" s="85"/>
      <c r="G8" s="90"/>
      <c r="H8" s="107"/>
      <c r="I8" s="107"/>
      <c r="J8" s="107"/>
    </row>
    <row r="9" spans="1:10" ht="18" customHeight="1" x14ac:dyDescent="0.25">
      <c r="A9" s="90"/>
      <c r="B9" s="85"/>
      <c r="C9" s="90"/>
      <c r="D9" s="90"/>
      <c r="E9" s="98"/>
      <c r="F9" s="86"/>
      <c r="G9" s="90"/>
      <c r="H9" s="107"/>
      <c r="I9" s="107"/>
      <c r="J9" s="107"/>
    </row>
    <row r="10" spans="1:10" ht="18" customHeight="1" x14ac:dyDescent="0.25">
      <c r="A10" s="90"/>
      <c r="B10" s="85"/>
      <c r="C10" s="95" t="s">
        <v>69</v>
      </c>
      <c r="D10" s="95"/>
      <c r="E10" s="99" t="str">
        <f>'Fiche Générale'!C12</f>
        <v>GEOPRAD</v>
      </c>
      <c r="F10" s="100"/>
      <c r="G10" s="100"/>
      <c r="H10" s="100"/>
      <c r="I10" s="100"/>
      <c r="J10" s="101"/>
    </row>
    <row r="11" spans="1:10" ht="18" customHeight="1" x14ac:dyDescent="0.25">
      <c r="A11" s="90"/>
      <c r="B11" s="86"/>
      <c r="C11" s="95"/>
      <c r="D11" s="95"/>
      <c r="E11" s="102"/>
      <c r="F11" s="103"/>
      <c r="G11" s="103"/>
      <c r="H11" s="103"/>
      <c r="I11" s="103"/>
      <c r="J11" s="104"/>
    </row>
    <row r="13" spans="1:10" x14ac:dyDescent="0.25">
      <c r="A13" s="89" t="s">
        <v>23</v>
      </c>
      <c r="B13" s="59" t="s">
        <v>186</v>
      </c>
      <c r="C13" s="89" t="s">
        <v>70</v>
      </c>
      <c r="D13" s="89"/>
      <c r="E13" s="111">
        <f>'S1 Maquette'!E13:F14</f>
        <v>0</v>
      </c>
      <c r="F13" s="111"/>
      <c r="G13" s="89" t="s">
        <v>265</v>
      </c>
      <c r="H13" s="57">
        <f>Calcul!J7</f>
        <v>100</v>
      </c>
      <c r="I13" s="59"/>
    </row>
    <row r="14" spans="1:10" x14ac:dyDescent="0.25">
      <c r="A14" s="89"/>
      <c r="B14" s="62"/>
      <c r="C14" s="89"/>
      <c r="D14" s="89"/>
      <c r="E14" s="111"/>
      <c r="F14" s="111"/>
      <c r="G14" s="89"/>
      <c r="H14" s="60"/>
      <c r="I14" s="62"/>
    </row>
    <row r="15" spans="1:10" x14ac:dyDescent="0.25">
      <c r="A15" s="89" t="s">
        <v>203</v>
      </c>
      <c r="B15" s="59" t="s">
        <v>189</v>
      </c>
      <c r="C15" s="91" t="s">
        <v>71</v>
      </c>
      <c r="D15" s="92"/>
      <c r="E15" s="89"/>
      <c r="F15" s="89"/>
      <c r="G15" s="116" t="s">
        <v>190</v>
      </c>
      <c r="H15" s="56">
        <f>Calcul!J20</f>
        <v>100</v>
      </c>
      <c r="I15" s="56"/>
    </row>
    <row r="16" spans="1:10" x14ac:dyDescent="0.25">
      <c r="A16" s="89"/>
      <c r="B16" s="62"/>
      <c r="C16" s="93"/>
      <c r="D16" s="94"/>
      <c r="E16" s="89"/>
      <c r="F16" s="89"/>
      <c r="G16" s="118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15" customHeight="1" x14ac:dyDescent="0.25">
      <c r="A19" s="25">
        <v>1</v>
      </c>
      <c r="B19" s="5" t="s">
        <v>482</v>
      </c>
      <c r="C19" s="7" t="s">
        <v>33</v>
      </c>
      <c r="D19" s="7">
        <v>6</v>
      </c>
      <c r="E19" s="5" t="s">
        <v>32</v>
      </c>
      <c r="F19" s="5" t="s">
        <v>75</v>
      </c>
      <c r="G19" s="7" t="s">
        <v>483</v>
      </c>
      <c r="H19" s="7"/>
      <c r="I19" s="7"/>
      <c r="J19" s="7"/>
      <c r="K19" s="7"/>
      <c r="L19" s="7"/>
      <c r="M19" s="7"/>
      <c r="N19" s="5"/>
      <c r="O19" s="5" t="s">
        <v>484</v>
      </c>
    </row>
    <row r="20" spans="1:15" s="18" customFormat="1" ht="43.15" customHeight="1" x14ac:dyDescent="0.25">
      <c r="A20" s="25" t="s">
        <v>321</v>
      </c>
      <c r="B20" s="29" t="s">
        <v>485</v>
      </c>
      <c r="C20" s="7" t="s">
        <v>34</v>
      </c>
      <c r="D20" s="7"/>
      <c r="E20" s="5"/>
      <c r="F20" s="5" t="s">
        <v>75</v>
      </c>
      <c r="G20" s="7" t="s">
        <v>486</v>
      </c>
      <c r="H20" s="7" t="s">
        <v>228</v>
      </c>
      <c r="I20" s="7">
        <v>10</v>
      </c>
      <c r="J20" s="7">
        <v>10</v>
      </c>
      <c r="K20" s="7"/>
      <c r="L20" s="7"/>
      <c r="M20" s="7"/>
      <c r="N20" s="5"/>
      <c r="O20" s="5"/>
    </row>
    <row r="21" spans="1:15" s="18" customFormat="1" ht="43.15" customHeight="1" x14ac:dyDescent="0.25">
      <c r="A21" s="25" t="s">
        <v>325</v>
      </c>
      <c r="B21" s="5" t="s">
        <v>487</v>
      </c>
      <c r="C21" s="7" t="s">
        <v>34</v>
      </c>
      <c r="D21" s="7"/>
      <c r="E21" s="5" t="s">
        <v>32</v>
      </c>
      <c r="F21" s="5" t="s">
        <v>75</v>
      </c>
      <c r="G21" s="7" t="s">
        <v>488</v>
      </c>
      <c r="H21" s="7" t="s">
        <v>228</v>
      </c>
      <c r="I21" s="7">
        <v>20</v>
      </c>
      <c r="J21" s="7">
        <v>20</v>
      </c>
      <c r="K21" s="7"/>
      <c r="L21" s="7"/>
      <c r="M21" s="7"/>
      <c r="N21" s="5"/>
      <c r="O21" s="5" t="s">
        <v>448</v>
      </c>
    </row>
    <row r="22" spans="1:15" s="18" customFormat="1" ht="43.15" customHeight="1" x14ac:dyDescent="0.25">
      <c r="A22" s="25" t="s">
        <v>489</v>
      </c>
      <c r="B22" s="5" t="s">
        <v>490</v>
      </c>
      <c r="C22" s="7"/>
      <c r="D22" s="7"/>
      <c r="E22" s="5"/>
      <c r="F22" s="5" t="s">
        <v>76</v>
      </c>
      <c r="G22" s="7" t="s">
        <v>491</v>
      </c>
      <c r="H22" s="7" t="s">
        <v>228</v>
      </c>
      <c r="I22" s="7"/>
      <c r="J22" s="7"/>
      <c r="K22" s="7"/>
      <c r="L22" s="7"/>
      <c r="M22" s="7"/>
      <c r="N22" s="5"/>
      <c r="O22" s="5" t="s">
        <v>492</v>
      </c>
    </row>
    <row r="23" spans="1:15" s="18" customFormat="1" ht="43.15" customHeight="1" x14ac:dyDescent="0.25">
      <c r="A23" s="25" t="s">
        <v>493</v>
      </c>
      <c r="B23" s="5" t="s">
        <v>494</v>
      </c>
      <c r="C23" s="7" t="s">
        <v>34</v>
      </c>
      <c r="D23" s="7"/>
      <c r="E23" s="5" t="s">
        <v>32</v>
      </c>
      <c r="F23" s="5" t="s">
        <v>76</v>
      </c>
      <c r="G23" s="7" t="s">
        <v>495</v>
      </c>
      <c r="H23" s="7" t="s">
        <v>228</v>
      </c>
      <c r="I23" s="7"/>
      <c r="J23" s="7"/>
      <c r="K23" s="7"/>
      <c r="L23" s="7"/>
      <c r="M23" s="7"/>
      <c r="N23" s="5"/>
      <c r="O23" s="5" t="s">
        <v>452</v>
      </c>
    </row>
    <row r="24" spans="1:15" s="18" customFormat="1" ht="43.15" customHeight="1" x14ac:dyDescent="0.25">
      <c r="A24" s="25" t="s">
        <v>493</v>
      </c>
      <c r="B24" s="5" t="s">
        <v>496</v>
      </c>
      <c r="C24" s="7" t="s">
        <v>34</v>
      </c>
      <c r="D24" s="7"/>
      <c r="E24" s="5" t="s">
        <v>32</v>
      </c>
      <c r="F24" s="5" t="s">
        <v>75</v>
      </c>
      <c r="G24" s="7" t="s">
        <v>497</v>
      </c>
      <c r="H24" s="7" t="s">
        <v>228</v>
      </c>
      <c r="I24" s="7">
        <v>10</v>
      </c>
      <c r="J24" s="7">
        <v>10</v>
      </c>
      <c r="K24" s="7"/>
      <c r="L24" s="7"/>
      <c r="M24" s="7"/>
      <c r="N24" s="5"/>
      <c r="O24" s="5" t="s">
        <v>448</v>
      </c>
    </row>
    <row r="25" spans="1:15" ht="43.15" customHeight="1" x14ac:dyDescent="0.25">
      <c r="A25" s="24">
        <v>2</v>
      </c>
      <c r="B25" s="28" t="s">
        <v>498</v>
      </c>
      <c r="C25" s="11" t="s">
        <v>33</v>
      </c>
      <c r="D25" s="11">
        <v>24</v>
      </c>
      <c r="E25" s="6" t="s">
        <v>32</v>
      </c>
      <c r="F25" s="6"/>
      <c r="G25" s="11" t="s">
        <v>499</v>
      </c>
      <c r="H25" s="7" t="s">
        <v>228</v>
      </c>
      <c r="I25" s="11"/>
      <c r="J25" s="11"/>
      <c r="K25" s="11"/>
      <c r="L25" s="11"/>
      <c r="M25" s="11"/>
      <c r="N25" s="6"/>
      <c r="O25" s="6"/>
    </row>
    <row r="26" spans="1:15" ht="43.15" customHeight="1" x14ac:dyDescent="0.25">
      <c r="A26" s="24"/>
      <c r="B26" s="29"/>
      <c r="C26" s="7"/>
      <c r="D26" s="7"/>
      <c r="E26" s="5"/>
      <c r="F26" s="5"/>
      <c r="G26" s="7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32" priority="10">
      <formula>$C1="Option"</formula>
    </cfRule>
  </conditionalFormatting>
  <conditionalFormatting sqref="A22:N24">
    <cfRule type="expression" dxfId="31" priority="12">
      <formula>$F22="Fermeture"</formula>
    </cfRule>
    <cfRule type="expression" dxfId="30" priority="13">
      <formula>$F22="Modification"</formula>
    </cfRule>
    <cfRule type="expression" dxfId="29" priority="14">
      <formula>$F22="Création"</formula>
    </cfRule>
  </conditionalFormatting>
  <conditionalFormatting sqref="A1:O9 A10:E10 K10:O11 A11:D11 A12:O12 A13:H13 J13:O16 A14:F14 A15:H15 A16:F16">
    <cfRule type="expression" dxfId="28" priority="24">
      <formula>$F1="Modification"</formula>
    </cfRule>
    <cfRule type="expression" dxfId="27" priority="25">
      <formula>$F1="Création"</formula>
    </cfRule>
  </conditionalFormatting>
  <conditionalFormatting sqref="A1:O9 K10:O11 A12:O12 J13:O16 A10:E10 A11:D11 A13:H13 A14:F14 A15:H15 A16:F16">
    <cfRule type="expression" dxfId="26" priority="23">
      <formula>$F1="Fermeture"</formula>
    </cfRule>
  </conditionalFormatting>
  <conditionalFormatting sqref="A17:O21 A25:O999">
    <cfRule type="expression" dxfId="25" priority="17">
      <formula>$F17="Fermeture"</formula>
    </cfRule>
    <cfRule type="expression" dxfId="24" priority="18">
      <formula>$F17="Modification"</formula>
    </cfRule>
    <cfRule type="expression" dxfId="23" priority="19">
      <formula>$F17="Création"</formula>
    </cfRule>
  </conditionalFormatting>
  <conditionalFormatting sqref="N1:N999">
    <cfRule type="expression" dxfId="22" priority="11">
      <formula>$M1="Porteuse"</formula>
    </cfRule>
  </conditionalFormatting>
  <conditionalFormatting sqref="O22:O24">
    <cfRule type="expression" dxfId="21" priority="1">
      <formula>$F22="Fermeture"</formula>
    </cfRule>
    <cfRule type="expression" dxfId="20" priority="2">
      <formula>$F22="Modification"</formula>
    </cfRule>
    <cfRule type="expression" dxfId="19" priority="3">
      <formula>$F22="Création"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List_NatureELP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00"/>
  <sheetViews>
    <sheetView zoomScale="46" zoomScaleNormal="46" workbookViewId="0">
      <pane ySplit="18" topLeftCell="A19" activePane="bottomLeft" state="frozen"/>
      <selection activeCell="D25" sqref="D25"/>
      <selection pane="bottomLeft" sqref="A1:I6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5.85546875" customWidth="1"/>
  </cols>
  <sheetData>
    <row r="1" spans="1:19" x14ac:dyDescent="0.25">
      <c r="A1" s="88"/>
      <c r="B1" s="88"/>
      <c r="C1" s="88"/>
      <c r="D1" s="88"/>
      <c r="E1" s="88"/>
      <c r="F1" s="88"/>
      <c r="G1" s="88"/>
      <c r="H1" s="88"/>
      <c r="I1" s="88"/>
      <c r="J1" s="38"/>
    </row>
    <row r="2" spans="1:19" x14ac:dyDescent="0.25">
      <c r="A2" s="88"/>
      <c r="B2" s="88"/>
      <c r="C2" s="88"/>
      <c r="D2" s="88"/>
      <c r="E2" s="88"/>
      <c r="F2" s="88"/>
      <c r="G2" s="88"/>
      <c r="H2" s="88"/>
      <c r="I2" s="88"/>
      <c r="J2" s="38"/>
    </row>
    <row r="3" spans="1:19" x14ac:dyDescent="0.25">
      <c r="A3" s="88"/>
      <c r="B3" s="88"/>
      <c r="C3" s="88"/>
      <c r="D3" s="88"/>
      <c r="E3" s="88"/>
      <c r="F3" s="88"/>
      <c r="G3" s="88"/>
      <c r="H3" s="88"/>
      <c r="I3" s="88"/>
      <c r="J3" s="38"/>
    </row>
    <row r="4" spans="1:19" x14ac:dyDescent="0.25">
      <c r="A4" s="88"/>
      <c r="B4" s="88"/>
      <c r="C4" s="88"/>
      <c r="D4" s="88"/>
      <c r="E4" s="88"/>
      <c r="F4" s="88"/>
      <c r="G4" s="88"/>
      <c r="H4" s="88"/>
      <c r="I4" s="88"/>
      <c r="J4" s="38"/>
    </row>
    <row r="5" spans="1:19" x14ac:dyDescent="0.25">
      <c r="A5" s="88"/>
      <c r="B5" s="88"/>
      <c r="C5" s="88"/>
      <c r="D5" s="88"/>
      <c r="E5" s="88"/>
      <c r="F5" s="88"/>
      <c r="G5" s="88"/>
      <c r="H5" s="88"/>
      <c r="I5" s="88"/>
      <c r="J5" s="38"/>
    </row>
    <row r="6" spans="1:19" x14ac:dyDescent="0.25">
      <c r="A6" s="88"/>
      <c r="B6" s="88"/>
      <c r="C6" s="88"/>
      <c r="D6" s="88"/>
      <c r="E6" s="88"/>
      <c r="F6" s="88"/>
      <c r="G6" s="88"/>
      <c r="H6" s="88"/>
      <c r="I6" s="88"/>
      <c r="J6" s="38"/>
    </row>
    <row r="7" spans="1:19" ht="14.45" customHeight="1" x14ac:dyDescent="0.25">
      <c r="A7" s="108" t="s">
        <v>204</v>
      </c>
      <c r="B7" s="107" t="str">
        <f>'Fiche Générale'!B2</f>
        <v>ODYSSEE</v>
      </c>
      <c r="C7" s="90" t="s">
        <v>68</v>
      </c>
      <c r="D7" s="90"/>
      <c r="E7" s="105" t="str">
        <f>'Fiche Générale'!B3</f>
        <v>Ville et environnements urbains</v>
      </c>
      <c r="F7" s="106"/>
      <c r="G7" s="90" t="s">
        <v>202</v>
      </c>
      <c r="H7" s="107" t="str">
        <f>'Fiche Générale'!B4</f>
        <v>-</v>
      </c>
      <c r="I7" s="107"/>
      <c r="J7" s="39"/>
      <c r="K7" s="23"/>
    </row>
    <row r="8" spans="1:19" ht="14.45" customHeight="1" x14ac:dyDescent="0.25">
      <c r="A8" s="109"/>
      <c r="B8" s="107"/>
      <c r="C8" s="90"/>
      <c r="D8" s="90"/>
      <c r="E8" s="105"/>
      <c r="F8" s="106"/>
      <c r="G8" s="90"/>
      <c r="H8" s="107"/>
      <c r="I8" s="107"/>
      <c r="J8" s="39"/>
      <c r="K8" s="23"/>
    </row>
    <row r="9" spans="1:19" ht="14.45" customHeight="1" x14ac:dyDescent="0.25">
      <c r="A9" s="109"/>
      <c r="B9" s="107"/>
      <c r="C9" s="90"/>
      <c r="D9" s="90"/>
      <c r="E9" s="105"/>
      <c r="F9" s="106"/>
      <c r="G9" s="90"/>
      <c r="H9" s="107"/>
      <c r="I9" s="107"/>
      <c r="J9" s="39"/>
      <c r="K9" s="23"/>
    </row>
    <row r="10" spans="1:19" ht="14.45" customHeight="1" x14ac:dyDescent="0.25">
      <c r="A10" s="109"/>
      <c r="B10" s="107"/>
      <c r="C10" s="95" t="s">
        <v>69</v>
      </c>
      <c r="D10" s="95"/>
      <c r="E10" s="99" t="str">
        <f>'Fiche Générale'!C12</f>
        <v>GEOPRAD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10"/>
      <c r="B11" s="107"/>
      <c r="C11" s="95"/>
      <c r="D11" s="95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91" t="s">
        <v>47</v>
      </c>
      <c r="N12" s="92"/>
      <c r="O12" s="123"/>
      <c r="P12" s="91" t="s">
        <v>50</v>
      </c>
      <c r="Q12" s="92"/>
      <c r="R12" s="92"/>
      <c r="S12" s="123"/>
    </row>
    <row r="13" spans="1:19" x14ac:dyDescent="0.25">
      <c r="A13" s="116" t="s">
        <v>23</v>
      </c>
      <c r="B13" s="56" t="str">
        <f>'S4 Maquette'!B13:B14</f>
        <v>2ème Année</v>
      </c>
      <c r="C13" s="56"/>
      <c r="D13" s="116" t="s">
        <v>25</v>
      </c>
      <c r="E13" s="111">
        <f>'S4 Maquette'!E13:F14</f>
        <v>0</v>
      </c>
      <c r="F13" s="111"/>
      <c r="G13" s="111"/>
      <c r="H13" s="89" t="s">
        <v>188</v>
      </c>
      <c r="I13" s="89"/>
      <c r="J13" s="41"/>
      <c r="M13" s="93"/>
      <c r="N13" s="94"/>
      <c r="O13" s="124"/>
      <c r="P13" s="93"/>
      <c r="Q13" s="94"/>
      <c r="R13" s="94"/>
      <c r="S13" s="124"/>
    </row>
    <row r="14" spans="1:19" x14ac:dyDescent="0.25">
      <c r="A14" s="118"/>
      <c r="B14" s="56"/>
      <c r="C14" s="56"/>
      <c r="D14" s="118"/>
      <c r="E14" s="111"/>
      <c r="F14" s="111"/>
      <c r="G14" s="111"/>
      <c r="H14" s="89"/>
      <c r="I14" s="89"/>
      <c r="J14" s="41"/>
      <c r="M14" s="89" t="s">
        <v>48</v>
      </c>
      <c r="N14" s="91" t="s">
        <v>49</v>
      </c>
      <c r="O14" s="123"/>
      <c r="P14" s="88"/>
      <c r="Q14" s="112"/>
      <c r="R14" s="115"/>
      <c r="S14" s="116"/>
    </row>
    <row r="15" spans="1:19" x14ac:dyDescent="0.25">
      <c r="A15" s="116" t="s">
        <v>24</v>
      </c>
      <c r="B15" s="58" t="str">
        <f>'S4 Maquette'!B15:B16</f>
        <v>Semestre 4</v>
      </c>
      <c r="C15" s="59"/>
      <c r="D15" s="116" t="s">
        <v>55</v>
      </c>
      <c r="E15" s="111">
        <f>'S4 Maquette'!E15:F16</f>
        <v>0</v>
      </c>
      <c r="F15" s="111"/>
      <c r="G15" s="111"/>
      <c r="H15" s="119" t="str">
        <f>'Fiche Générale'!B5</f>
        <v>Session Unique</v>
      </c>
      <c r="I15" s="120"/>
      <c r="J15" s="42"/>
      <c r="M15" s="89"/>
      <c r="N15" s="125"/>
      <c r="O15" s="126"/>
      <c r="P15" s="88"/>
      <c r="Q15" s="113"/>
      <c r="R15" s="115"/>
      <c r="S15" s="117"/>
    </row>
    <row r="16" spans="1:19" x14ac:dyDescent="0.25">
      <c r="A16" s="118"/>
      <c r="B16" s="61"/>
      <c r="C16" s="62"/>
      <c r="D16" s="118"/>
      <c r="E16" s="111"/>
      <c r="F16" s="111"/>
      <c r="G16" s="111"/>
      <c r="H16" s="121"/>
      <c r="I16" s="122"/>
      <c r="J16" s="42"/>
      <c r="M16" s="89"/>
      <c r="N16" s="125"/>
      <c r="O16" s="126"/>
      <c r="P16" s="88"/>
      <c r="Q16" s="113"/>
      <c r="R16" s="115"/>
      <c r="S16" s="117"/>
    </row>
    <row r="17" spans="1:20" x14ac:dyDescent="0.25">
      <c r="L17" s="19"/>
      <c r="M17" s="89"/>
      <c r="N17" s="93"/>
      <c r="O17" s="124"/>
      <c r="P17" s="88"/>
      <c r="Q17" s="114"/>
      <c r="R17" s="115"/>
      <c r="S17" s="118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6" customHeight="1" x14ac:dyDescent="0.25">
      <c r="A19" s="47" t="str">
        <f>'S4 Maquette'!B19</f>
        <v>Méthodologie</v>
      </c>
      <c r="B19" s="47" t="str">
        <f>'S4 Maquette'!C19</f>
        <v>UE</v>
      </c>
      <c r="C19" s="46" t="str">
        <f>'S4 Maquette'!F19</f>
        <v>Modification</v>
      </c>
      <c r="D19" s="7">
        <v>1</v>
      </c>
      <c r="E19" s="7" t="s">
        <v>501</v>
      </c>
      <c r="F19" s="7" t="s">
        <v>501</v>
      </c>
      <c r="G19" s="44" t="s">
        <v>501</v>
      </c>
      <c r="H19" s="44" t="s">
        <v>501</v>
      </c>
      <c r="I19" s="44" t="s">
        <v>501</v>
      </c>
      <c r="J19" s="44">
        <v>10</v>
      </c>
      <c r="K19" s="44" t="s">
        <v>1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 t="str">
        <f>'S4 Maquette'!B20</f>
        <v>Méthodologie scientifique et valorisation</v>
      </c>
      <c r="B20" s="47" t="str">
        <f>'S4 Maquette'!C20</f>
        <v>ECUE</v>
      </c>
      <c r="C20" s="46" t="str">
        <f>'S4 Maquette'!F20</f>
        <v>Modification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'S4 Maquette'!B21</f>
        <v>Analyse spatiale appliquée</v>
      </c>
      <c r="B21" s="47" t="str">
        <f>'S4 Maquette'!C21</f>
        <v>ECUE</v>
      </c>
      <c r="C21" s="46" t="str">
        <f>'S4 Maquette'!F21</f>
        <v>Modification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'S4 Maquette'!B22</f>
        <v>Valorisation scientifique</v>
      </c>
      <c r="B22" s="47">
        <f>'S4 Maquette'!C22</f>
        <v>0</v>
      </c>
      <c r="C22" s="46" t="str">
        <f>'S4 Maquette'!F22</f>
        <v>Fermeture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 t="str">
        <f>'S4 Maquette'!B23</f>
        <v xml:space="preserve">   ECUE Modelisation spatiale pour le stage URBAGEO</v>
      </c>
      <c r="B23" s="47" t="str">
        <f>'S4 Maquette'!C23</f>
        <v>ECUE</v>
      </c>
      <c r="C23" s="46" t="str">
        <f>'S4 Maquette'!F23</f>
        <v>Fermeture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 t="str">
        <f>'S4 Maquette'!B24</f>
        <v>Méthodologie professionnelle en amenagement</v>
      </c>
      <c r="B24" s="47" t="str">
        <f>'S4 Maquette'!C24</f>
        <v>ECUE</v>
      </c>
      <c r="C24" s="46" t="str">
        <f>'S4 Maquette'!F24</f>
        <v>Modification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'S4 Maquette'!B25</f>
        <v>Stage</v>
      </c>
      <c r="B25" s="47" t="str">
        <f>'S4 Maquette'!C25</f>
        <v>UE</v>
      </c>
      <c r="C25" s="46">
        <f>'S4 Maquette'!F25</f>
        <v>0</v>
      </c>
      <c r="D25" s="7">
        <v>4</v>
      </c>
      <c r="E25" s="7" t="s">
        <v>501</v>
      </c>
      <c r="F25" s="7" t="s">
        <v>501</v>
      </c>
      <c r="G25" s="44" t="s">
        <v>501</v>
      </c>
      <c r="H25" s="44" t="s">
        <v>501</v>
      </c>
      <c r="I25" s="44" t="s">
        <v>501</v>
      </c>
      <c r="J25" s="44">
        <v>10</v>
      </c>
      <c r="K25" s="44" t="s">
        <v>1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00000000-0002-0000-0A00-000000000000}">
      <formula1>List_Controle</formula1>
    </dataValidation>
    <dataValidation type="list" allowBlank="1" showInputMessage="1" showErrorMessage="1" sqref="K19:K300" xr:uid="{00000000-0002-0000-0A00-000001000000}">
      <formula1>List_Controle2</formula1>
    </dataValidation>
    <dataValidation type="list" allowBlank="1" showInputMessage="1" showErrorMessage="1" sqref="C19:C300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300" xr:uid="{00000000-0002-0000-0A00-000004000000}">
      <formula1>"CT (Contrôle terminal), Autres"</formula1>
    </dataValidation>
    <dataValidation type="list" allowBlank="1" showInputMessage="1" showErrorMessage="1" sqref="E19:I300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RowHeight="15" x14ac:dyDescent="0.25"/>
  <sheetData>
    <row r="1" spans="1:30" x14ac:dyDescent="0.25">
      <c r="A1" s="65" t="s">
        <v>191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AA1" s="56" t="s">
        <v>29</v>
      </c>
      <c r="AB1" s="56"/>
      <c r="AC1" s="56"/>
      <c r="AD1" s="56"/>
    </row>
    <row r="2" spans="1:3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A2" s="56"/>
      <c r="AB2" s="56"/>
      <c r="AC2" s="56"/>
      <c r="AD2" s="56"/>
    </row>
    <row r="3" spans="1:30" x14ac:dyDescent="0.25">
      <c r="A3" s="56" t="s">
        <v>184</v>
      </c>
      <c r="B3" s="56"/>
      <c r="C3" s="56"/>
      <c r="D3" s="56" t="s">
        <v>185</v>
      </c>
      <c r="E3" s="56"/>
      <c r="F3" s="56"/>
      <c r="G3" s="56" t="s">
        <v>187</v>
      </c>
      <c r="H3" s="56"/>
      <c r="I3" s="56"/>
      <c r="J3" s="56" t="s">
        <v>189</v>
      </c>
      <c r="K3" s="56"/>
      <c r="L3" s="56"/>
      <c r="AA3" s="10" t="s">
        <v>184</v>
      </c>
      <c r="AB3" s="10" t="s">
        <v>185</v>
      </c>
      <c r="AC3" s="10" t="s">
        <v>187</v>
      </c>
      <c r="AD3" s="10" t="s">
        <v>189</v>
      </c>
    </row>
    <row r="4" spans="1:30" x14ac:dyDescent="0.25">
      <c r="A4" s="10" t="s">
        <v>29</v>
      </c>
      <c r="B4" s="10" t="s">
        <v>30</v>
      </c>
      <c r="C4" s="10" t="s">
        <v>31</v>
      </c>
      <c r="D4" s="37" t="s">
        <v>29</v>
      </c>
      <c r="E4" s="37" t="s">
        <v>30</v>
      </c>
      <c r="F4" s="37" t="s">
        <v>31</v>
      </c>
      <c r="G4" s="37" t="s">
        <v>29</v>
      </c>
      <c r="H4" s="37" t="s">
        <v>30</v>
      </c>
      <c r="I4" s="37" t="s">
        <v>31</v>
      </c>
      <c r="J4" s="37" t="s">
        <v>29</v>
      </c>
      <c r="K4" s="37" t="s">
        <v>30</v>
      </c>
      <c r="L4" s="37" t="s">
        <v>31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157.5</v>
      </c>
      <c r="B5" s="10">
        <f>SUM('S1 Maquette'!J19:J300)</f>
        <v>155</v>
      </c>
      <c r="C5" s="10">
        <f>SUM('S1 Maquette'!K19:K300)</f>
        <v>0</v>
      </c>
      <c r="D5" s="10">
        <f>SUM(AB4:AB291)</f>
        <v>60</v>
      </c>
      <c r="E5" s="10">
        <f>SUM('S2 Maquette'!J19:J300)</f>
        <v>40</v>
      </c>
      <c r="F5" s="10">
        <f>SUM('S2 Maquette'!K19:K300)</f>
        <v>0</v>
      </c>
      <c r="G5" s="10">
        <f>SUM(AC4:AC291)</f>
        <v>462</v>
      </c>
      <c r="H5" s="10">
        <f>SUM('S3 Maquette'!J19:J300)</f>
        <v>300</v>
      </c>
      <c r="I5" s="10">
        <f>SUM('S3 Maquette'!K19:K300)</f>
        <v>0</v>
      </c>
      <c r="J5" s="10">
        <f>SUM(AD4:AD291)</f>
        <v>60</v>
      </c>
      <c r="K5" s="10">
        <f>SUM('S4 Maquette'!J19:J300)</f>
        <v>40</v>
      </c>
      <c r="L5" s="10">
        <f>SUM('S4 Maquette'!K19:K300)</f>
        <v>0</v>
      </c>
      <c r="AA5" s="10">
        <f>'S1 Maquette'!I20*1.5</f>
        <v>22.5</v>
      </c>
      <c r="AB5" s="10">
        <f>'S2 Maquette'!I20*1.5</f>
        <v>15</v>
      </c>
      <c r="AC5" s="10">
        <f>'S3 Maquette'!I20*1.5</f>
        <v>37.5</v>
      </c>
      <c r="AD5" s="10">
        <f>'S4 Maquette'!I20*1.5</f>
        <v>15</v>
      </c>
    </row>
    <row r="6" spans="1:30" x14ac:dyDescent="0.25">
      <c r="A6" s="56" t="s">
        <v>192</v>
      </c>
      <c r="B6" s="56"/>
      <c r="C6" s="56"/>
      <c r="D6" s="56" t="s">
        <v>192</v>
      </c>
      <c r="E6" s="56"/>
      <c r="F6" s="56"/>
      <c r="G6" s="56" t="s">
        <v>192</v>
      </c>
      <c r="H6" s="56"/>
      <c r="I6" s="56"/>
      <c r="J6" s="56" t="s">
        <v>192</v>
      </c>
      <c r="K6" s="56"/>
      <c r="L6" s="56"/>
      <c r="AA6" s="10">
        <f>'S1 Maquette'!I21*1.5</f>
        <v>22.5</v>
      </c>
      <c r="AB6" s="10">
        <f>'S2 Maquette'!I21*1.5</f>
        <v>15</v>
      </c>
      <c r="AC6" s="10">
        <f>'S3 Maquette'!I21*1.5</f>
        <v>15</v>
      </c>
      <c r="AD6" s="10">
        <f>'S4 Maquette'!I21*1.5</f>
        <v>30</v>
      </c>
    </row>
    <row r="7" spans="1:30" x14ac:dyDescent="0.25">
      <c r="A7" s="56">
        <f>SUM(A5,B5,C5)</f>
        <v>312.5</v>
      </c>
      <c r="B7" s="56"/>
      <c r="C7" s="56"/>
      <c r="D7" s="56">
        <f>SUM(D5,E5,F5)</f>
        <v>100</v>
      </c>
      <c r="E7" s="56"/>
      <c r="F7" s="56"/>
      <c r="G7" s="56">
        <f>SUM(G5,H5,I5)</f>
        <v>762</v>
      </c>
      <c r="H7" s="56"/>
      <c r="I7" s="56"/>
      <c r="J7" s="56">
        <f>SUM(J5,K5,L5)</f>
        <v>100</v>
      </c>
      <c r="K7" s="56"/>
      <c r="L7" s="56"/>
      <c r="AA7" s="10">
        <f>'S1 Maquette'!I22*1.5</f>
        <v>0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 x14ac:dyDescent="0.25">
      <c r="A8" s="57" t="s">
        <v>192</v>
      </c>
      <c r="B8" s="58"/>
      <c r="C8" s="58"/>
      <c r="D8" s="58"/>
      <c r="E8" s="58"/>
      <c r="F8" s="59"/>
      <c r="G8" s="57" t="s">
        <v>192</v>
      </c>
      <c r="H8" s="58"/>
      <c r="I8" s="58"/>
      <c r="J8" s="58"/>
      <c r="K8" s="58"/>
      <c r="L8" s="59"/>
      <c r="AA8" s="10">
        <f>'S1 Maquette'!I23*1.5</f>
        <v>22.5</v>
      </c>
      <c r="AB8" s="10">
        <f>'S2 Maquette'!I23*1.5</f>
        <v>15</v>
      </c>
      <c r="AC8" s="10">
        <f>'S3 Maquette'!I23*1.5</f>
        <v>22.5</v>
      </c>
      <c r="AD8" s="10">
        <f>'S4 Maquette'!I23*1.5</f>
        <v>0</v>
      </c>
    </row>
    <row r="9" spans="1:30" x14ac:dyDescent="0.25">
      <c r="A9" s="60"/>
      <c r="B9" s="61"/>
      <c r="C9" s="61"/>
      <c r="D9" s="61"/>
      <c r="E9" s="61"/>
      <c r="F9" s="62"/>
      <c r="G9" s="60"/>
      <c r="H9" s="61"/>
      <c r="I9" s="61"/>
      <c r="J9" s="61"/>
      <c r="K9" s="61"/>
      <c r="L9" s="62"/>
      <c r="AA9" s="10">
        <f>'S1 Maquette'!I24*1.5</f>
        <v>22.5</v>
      </c>
      <c r="AB9" s="10">
        <f>'S2 Maquette'!I24*1.5</f>
        <v>15</v>
      </c>
      <c r="AC9" s="10">
        <f>'S3 Maquette'!I24*1.5</f>
        <v>15</v>
      </c>
      <c r="AD9" s="10">
        <f>'S4 Maquette'!I24*1.5</f>
        <v>15</v>
      </c>
    </row>
    <row r="10" spans="1:30" x14ac:dyDescent="0.25">
      <c r="A10" s="57">
        <f>SUM(A7,D7)</f>
        <v>412.5</v>
      </c>
      <c r="B10" s="58"/>
      <c r="C10" s="58"/>
      <c r="D10" s="58"/>
      <c r="E10" s="58"/>
      <c r="F10" s="59"/>
      <c r="G10" s="57">
        <f>SUM(G7,J7)</f>
        <v>862</v>
      </c>
      <c r="H10" s="58"/>
      <c r="I10" s="58"/>
      <c r="J10" s="58"/>
      <c r="K10" s="58"/>
      <c r="L10" s="59"/>
      <c r="AA10" s="10">
        <f>'S1 Maquette'!I25*1.5</f>
        <v>0</v>
      </c>
      <c r="AB10" s="10">
        <f>'S2 Maquette'!I25*1.5</f>
        <v>0</v>
      </c>
      <c r="AC10" s="10">
        <f>'S3 Maquette'!I25*1.5</f>
        <v>15</v>
      </c>
      <c r="AD10" s="10">
        <f>'S4 Maquette'!I25*1.5</f>
        <v>0</v>
      </c>
    </row>
    <row r="11" spans="1:30" x14ac:dyDescent="0.25">
      <c r="A11" s="60"/>
      <c r="B11" s="61"/>
      <c r="C11" s="61"/>
      <c r="D11" s="61"/>
      <c r="E11" s="61"/>
      <c r="F11" s="62"/>
      <c r="G11" s="60"/>
      <c r="H11" s="61"/>
      <c r="I11" s="61"/>
      <c r="J11" s="61"/>
      <c r="K11" s="61"/>
      <c r="L11" s="62"/>
      <c r="AA11" s="10">
        <f>'S1 Maquette'!I26*1.5</f>
        <v>15</v>
      </c>
      <c r="AB11" s="10">
        <f>'S2 Maquette'!I26*1.5</f>
        <v>0</v>
      </c>
      <c r="AC11" s="10">
        <f>'S3 Maquette'!I26*1.5</f>
        <v>0</v>
      </c>
      <c r="AD11" s="10">
        <f>'S4 Maquette'!I26*1.5</f>
        <v>0</v>
      </c>
    </row>
    <row r="12" spans="1:30" x14ac:dyDescent="0.25">
      <c r="AA12" s="10">
        <f>'S1 Maquette'!I27*1.5</f>
        <v>7.5</v>
      </c>
      <c r="AB12" s="10">
        <f>'S2 Maquette'!I27*1.5</f>
        <v>0</v>
      </c>
      <c r="AC12" s="10">
        <f>'S3 Maquette'!I27*1.5</f>
        <v>15</v>
      </c>
      <c r="AD12" s="10">
        <f>'S4 Maquette'!I27*1.5</f>
        <v>0</v>
      </c>
    </row>
    <row r="13" spans="1:30" x14ac:dyDescent="0.25">
      <c r="AA13" s="10">
        <f>'S1 Maquette'!I28*1.5</f>
        <v>0</v>
      </c>
      <c r="AB13" s="10">
        <f>'S2 Maquette'!I28*1.5</f>
        <v>0</v>
      </c>
      <c r="AC13" s="10">
        <f>'S3 Maquette'!I28*1.5</f>
        <v>0</v>
      </c>
      <c r="AD13" s="10">
        <f>'S4 Maquette'!I28*1.5</f>
        <v>0</v>
      </c>
    </row>
    <row r="14" spans="1:30" x14ac:dyDescent="0.25">
      <c r="A14" s="63" t="s">
        <v>193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N14" s="64" t="s">
        <v>194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AA14" s="10">
        <f>'S1 Maquette'!I29*1.5</f>
        <v>0</v>
      </c>
      <c r="AB14" s="10">
        <f>'S2 Maquette'!I29*1.5</f>
        <v>0</v>
      </c>
      <c r="AC14" s="10">
        <f>'S3 Maquette'!I29*1.5</f>
        <v>0</v>
      </c>
      <c r="AD14" s="10">
        <f>'S4 Maquette'!I29*1.5</f>
        <v>0</v>
      </c>
    </row>
    <row r="15" spans="1:3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AA15" s="10">
        <f>'S1 Maquette'!I30*1.5</f>
        <v>15</v>
      </c>
      <c r="AB15" s="10">
        <f>'S2 Maquette'!I30*1.5</f>
        <v>0</v>
      </c>
      <c r="AC15" s="10">
        <f>'S3 Maquette'!I30*1.5</f>
        <v>18</v>
      </c>
      <c r="AD15" s="10">
        <f>'S4 Maquette'!I30*1.5</f>
        <v>0</v>
      </c>
    </row>
    <row r="16" spans="1:30" x14ac:dyDescent="0.25">
      <c r="A16" s="56" t="s">
        <v>184</v>
      </c>
      <c r="B16" s="56"/>
      <c r="C16" s="56"/>
      <c r="D16" s="53" t="s">
        <v>185</v>
      </c>
      <c r="E16" s="54"/>
      <c r="F16" s="55"/>
      <c r="G16" s="56" t="s">
        <v>187</v>
      </c>
      <c r="H16" s="56"/>
      <c r="I16" s="56"/>
      <c r="J16" s="56" t="s">
        <v>189</v>
      </c>
      <c r="K16" s="56"/>
      <c r="L16" s="56"/>
      <c r="N16" s="56" t="s">
        <v>184</v>
      </c>
      <c r="O16" s="56"/>
      <c r="P16" s="56"/>
      <c r="Q16" s="56" t="s">
        <v>185</v>
      </c>
      <c r="R16" s="56"/>
      <c r="S16" s="56"/>
      <c r="T16" s="56" t="s">
        <v>187</v>
      </c>
      <c r="U16" s="56"/>
      <c r="V16" s="56"/>
      <c r="W16" s="56" t="s">
        <v>189</v>
      </c>
      <c r="X16" s="56"/>
      <c r="Y16" s="56"/>
      <c r="AA16" s="10">
        <f>'S1 Maquette'!I31*1.5</f>
        <v>15</v>
      </c>
      <c r="AB16" s="10">
        <f>'S2 Maquette'!I31*1.5</f>
        <v>0</v>
      </c>
      <c r="AC16" s="10">
        <f>'S3 Maquette'!I31*1.5</f>
        <v>24</v>
      </c>
      <c r="AD16" s="10">
        <f>'S4 Maquette'!I31*1.5</f>
        <v>0</v>
      </c>
    </row>
    <row r="17" spans="1:30" x14ac:dyDescent="0.25">
      <c r="A17" s="10" t="s">
        <v>29</v>
      </c>
      <c r="B17" s="10" t="s">
        <v>30</v>
      </c>
      <c r="C17" s="10" t="s">
        <v>31</v>
      </c>
      <c r="D17" s="10" t="s">
        <v>29</v>
      </c>
      <c r="E17" s="10" t="s">
        <v>30</v>
      </c>
      <c r="F17" s="10" t="s">
        <v>31</v>
      </c>
      <c r="G17" s="10" t="s">
        <v>29</v>
      </c>
      <c r="H17" s="10" t="s">
        <v>30</v>
      </c>
      <c r="I17" s="10" t="s">
        <v>31</v>
      </c>
      <c r="J17" s="10" t="s">
        <v>29</v>
      </c>
      <c r="K17" s="10" t="s">
        <v>30</v>
      </c>
      <c r="L17" s="10" t="s">
        <v>31</v>
      </c>
      <c r="N17" s="10" t="s">
        <v>29</v>
      </c>
      <c r="O17" s="10" t="s">
        <v>30</v>
      </c>
      <c r="P17" s="10" t="s">
        <v>31</v>
      </c>
      <c r="Q17" s="10" t="s">
        <v>29</v>
      </c>
      <c r="R17" s="10" t="s">
        <v>30</v>
      </c>
      <c r="S17" s="10" t="s">
        <v>31</v>
      </c>
      <c r="T17" s="10" t="s">
        <v>29</v>
      </c>
      <c r="U17" s="10" t="s">
        <v>30</v>
      </c>
      <c r="V17" s="10" t="s">
        <v>31</v>
      </c>
      <c r="W17" s="10" t="s">
        <v>29</v>
      </c>
      <c r="X17" s="10" t="s">
        <v>30</v>
      </c>
      <c r="Y17" s="10" t="s">
        <v>31</v>
      </c>
      <c r="AA17" s="10">
        <f>'S1 Maquette'!I32*1.5</f>
        <v>7.5</v>
      </c>
      <c r="AB17" s="10">
        <f>'S2 Maquette'!I32*1.5</f>
        <v>0</v>
      </c>
      <c r="AC17" s="10">
        <f>'S3 Maquette'!I32*1.5</f>
        <v>15</v>
      </c>
      <c r="AD17" s="10">
        <f>'S4 Maquette'!I32*1.5</f>
        <v>0</v>
      </c>
    </row>
    <row r="18" spans="1:30" x14ac:dyDescent="0.25">
      <c r="A18" s="10">
        <f>A5-N18</f>
        <v>97.5</v>
      </c>
      <c r="B18" s="10">
        <f>B5-O18</f>
        <v>75</v>
      </c>
      <c r="C18" s="10">
        <f>C5-P18</f>
        <v>0</v>
      </c>
      <c r="D18" s="10">
        <f t="shared" ref="D18:K18" si="0">D5-Q18</f>
        <v>60</v>
      </c>
      <c r="E18" s="10">
        <f t="shared" si="0"/>
        <v>40</v>
      </c>
      <c r="F18" s="10">
        <f t="shared" ca="1" si="0"/>
        <v>0</v>
      </c>
      <c r="G18" s="10">
        <f t="shared" si="0"/>
        <v>243</v>
      </c>
      <c r="H18" s="10">
        <f t="shared" si="0"/>
        <v>150</v>
      </c>
      <c r="I18" s="10">
        <f t="shared" si="0"/>
        <v>0</v>
      </c>
      <c r="J18" s="10">
        <f t="shared" si="0"/>
        <v>60</v>
      </c>
      <c r="K18" s="10">
        <f t="shared" si="0"/>
        <v>40</v>
      </c>
      <c r="L18" s="10">
        <f>L5-Y18</f>
        <v>0</v>
      </c>
      <c r="N18" s="10">
        <f>SUMIF('S1 Maquette'!M19:M300,"Portée",'S1 Maquette'!I19:I300)*1.5</f>
        <v>60</v>
      </c>
      <c r="O18" s="10">
        <f>SUMIF('S1 Maquette'!M19:M300,"Portée",'S1 Maquette'!J19:J300)</f>
        <v>80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219</v>
      </c>
      <c r="U18" s="10">
        <f>SUMIF('S3 Maquette'!M19:M300,"Portée",'S3 Maquette'!J19:J300)</f>
        <v>150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 x14ac:dyDescent="0.25">
      <c r="A19" s="56" t="s">
        <v>192</v>
      </c>
      <c r="B19" s="56"/>
      <c r="C19" s="56"/>
      <c r="D19" s="56" t="s">
        <v>192</v>
      </c>
      <c r="E19" s="56"/>
      <c r="F19" s="56"/>
      <c r="G19" s="56" t="s">
        <v>192</v>
      </c>
      <c r="H19" s="56"/>
      <c r="I19" s="56"/>
      <c r="J19" s="56" t="s">
        <v>192</v>
      </c>
      <c r="K19" s="56"/>
      <c r="L19" s="56"/>
      <c r="AA19" s="10">
        <f>'S1 Maquette'!I34*1.5</f>
        <v>0</v>
      </c>
      <c r="AB19" s="10">
        <f>'S2 Maquette'!I34*1.5</f>
        <v>0</v>
      </c>
      <c r="AC19" s="10">
        <f>'S3 Maquette'!I34*1.5</f>
        <v>0</v>
      </c>
      <c r="AD19" s="10">
        <f>'S4 Maquette'!I34*1.5</f>
        <v>0</v>
      </c>
    </row>
    <row r="20" spans="1:30" x14ac:dyDescent="0.25">
      <c r="A20" s="56">
        <f>SUM(A18,B18,C18)</f>
        <v>172.5</v>
      </c>
      <c r="B20" s="56"/>
      <c r="C20" s="56"/>
      <c r="D20" s="56">
        <f ca="1">SUM(D18,E18,F18)</f>
        <v>100</v>
      </c>
      <c r="E20" s="56"/>
      <c r="F20" s="56"/>
      <c r="G20" s="56">
        <f>SUM(G18,H18,I18)</f>
        <v>393</v>
      </c>
      <c r="H20" s="56"/>
      <c r="I20" s="56"/>
      <c r="J20" s="56">
        <f>SUM(J18,K18,L18)</f>
        <v>100</v>
      </c>
      <c r="K20" s="56"/>
      <c r="L20" s="56"/>
      <c r="AA20" s="10">
        <f>'S1 Maquette'!I35*1.5</f>
        <v>7.5</v>
      </c>
      <c r="AB20" s="10">
        <f>'S2 Maquette'!I35*1.5</f>
        <v>0</v>
      </c>
      <c r="AC20" s="10">
        <f>'S3 Maquette'!I35*1.5</f>
        <v>0</v>
      </c>
      <c r="AD20" s="10">
        <f>'S4 Maquette'!I35*1.5</f>
        <v>0</v>
      </c>
    </row>
    <row r="21" spans="1:30" ht="29.45" customHeight="1" x14ac:dyDescent="0.25">
      <c r="A21" s="53" t="s">
        <v>192</v>
      </c>
      <c r="B21" s="54"/>
      <c r="C21" s="54"/>
      <c r="D21" s="54"/>
      <c r="E21" s="54"/>
      <c r="F21" s="55"/>
      <c r="G21" s="53" t="s">
        <v>192</v>
      </c>
      <c r="H21" s="54"/>
      <c r="I21" s="54"/>
      <c r="J21" s="54"/>
      <c r="K21" s="54"/>
      <c r="L21" s="55"/>
      <c r="AA21" s="10">
        <f>'S1 Maquette'!I36*1.5</f>
        <v>0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8.9" customHeight="1" x14ac:dyDescent="0.25">
      <c r="A22" s="53">
        <f ca="1">SUM(A20,D20)</f>
        <v>272.5</v>
      </c>
      <c r="B22" s="54"/>
      <c r="C22" s="54"/>
      <c r="D22" s="54"/>
      <c r="E22" s="54"/>
      <c r="F22" s="55"/>
      <c r="G22" s="53">
        <f>SUM(G20,J20)</f>
        <v>493</v>
      </c>
      <c r="H22" s="54"/>
      <c r="I22" s="54"/>
      <c r="J22" s="54"/>
      <c r="K22" s="54"/>
      <c r="L22" s="55"/>
      <c r="AA22" s="10">
        <f>'S1 Maquette'!I37*1.5</f>
        <v>0</v>
      </c>
      <c r="AB22" s="10">
        <f>'S2 Maquette'!I37*1.5</f>
        <v>0</v>
      </c>
      <c r="AC22" s="10">
        <f>'S3 Maquette'!I37*1.5</f>
        <v>15</v>
      </c>
      <c r="AD22" s="10">
        <f>'S4 Maquette'!I37*1.5</f>
        <v>0</v>
      </c>
    </row>
    <row r="23" spans="1:30" x14ac:dyDescent="0.25">
      <c r="AA23" s="10">
        <f>'S1 Maquette'!I38*1.5</f>
        <v>0</v>
      </c>
      <c r="AB23" s="10">
        <f>'S2 Maquette'!I38*1.5</f>
        <v>0</v>
      </c>
      <c r="AC23" s="10">
        <f>'S3 Maquette'!I38*1.5</f>
        <v>15</v>
      </c>
      <c r="AD23" s="10">
        <f>'S4 Maquette'!I38*1.5</f>
        <v>0</v>
      </c>
    </row>
    <row r="24" spans="1:30" x14ac:dyDescent="0.25">
      <c r="AA24" s="10">
        <f>'S1 Maquette'!I39*1.5</f>
        <v>0</v>
      </c>
      <c r="AB24" s="10">
        <f>'S2 Maquette'!I39*1.5</f>
        <v>0</v>
      </c>
      <c r="AC24" s="10">
        <f>'S3 Maquette'!I39*1.5</f>
        <v>15</v>
      </c>
      <c r="AD24" s="10">
        <f>'S4 Maquette'!I39*1.5</f>
        <v>0</v>
      </c>
    </row>
    <row r="25" spans="1:30" x14ac:dyDescent="0.25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 x14ac:dyDescent="0.25">
      <c r="AA26" s="10">
        <f>'S1 Maquette'!I41*1.5</f>
        <v>0</v>
      </c>
      <c r="AB26" s="10">
        <f>'S2 Maquette'!I41*1.5</f>
        <v>0</v>
      </c>
      <c r="AC26" s="10">
        <f>'S3 Maquette'!I41*1.5</f>
        <v>30</v>
      </c>
      <c r="AD26" s="10">
        <f>'S4 Maquette'!I41*1.5</f>
        <v>0</v>
      </c>
    </row>
    <row r="27" spans="1:30" x14ac:dyDescent="0.25">
      <c r="AA27" s="10">
        <f>'S1 Maquette'!I42*1.5</f>
        <v>0</v>
      </c>
      <c r="AB27" s="10">
        <f>'S2 Maquette'!I42*1.5</f>
        <v>0</v>
      </c>
      <c r="AC27" s="10">
        <f>'S3 Maquette'!I42*1.5</f>
        <v>30</v>
      </c>
      <c r="AD27" s="10">
        <f>'S4 Maquette'!I42*1.5</f>
        <v>0</v>
      </c>
    </row>
    <row r="28" spans="1:30" x14ac:dyDescent="0.25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 x14ac:dyDescent="0.25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 x14ac:dyDescent="0.25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 x14ac:dyDescent="0.25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 x14ac:dyDescent="0.25">
      <c r="AA32" s="10">
        <f>'S1 Maquette'!I47*1.5</f>
        <v>0</v>
      </c>
      <c r="AB32" s="10">
        <f>'S2 Maquette'!I47*1.5</f>
        <v>0</v>
      </c>
      <c r="AC32" s="10">
        <f>'S3 Maquette'!I47*1.5</f>
        <v>15</v>
      </c>
      <c r="AD32" s="10">
        <f>'S4 Maquette'!I47*1.5</f>
        <v>0</v>
      </c>
    </row>
    <row r="33" spans="27:30" x14ac:dyDescent="0.25">
      <c r="AA33" s="10">
        <f>'S1 Maquette'!I48*1.5</f>
        <v>0</v>
      </c>
      <c r="AB33" s="10">
        <f>'S2 Maquette'!I48*1.5</f>
        <v>0</v>
      </c>
      <c r="AC33" s="10">
        <f>'S3 Maquette'!I48*1.5</f>
        <v>15</v>
      </c>
      <c r="AD33" s="10">
        <f>'S4 Maquette'!I48*1.5</f>
        <v>0</v>
      </c>
    </row>
    <row r="34" spans="27:30" x14ac:dyDescent="0.25">
      <c r="AA34" s="10">
        <f>'S1 Maquette'!I49*1.5</f>
        <v>0</v>
      </c>
      <c r="AB34" s="10">
        <f>'S2 Maquette'!I49*1.5</f>
        <v>0</v>
      </c>
      <c r="AC34" s="10">
        <f>'S3 Maquette'!I49*1.5</f>
        <v>15</v>
      </c>
      <c r="AD34" s="10">
        <f>'S4 Maquette'!I49*1.5</f>
        <v>0</v>
      </c>
    </row>
    <row r="35" spans="27:30" x14ac:dyDescent="0.25">
      <c r="AA35" s="10">
        <f>'S1 Maquette'!I50*1.5</f>
        <v>0</v>
      </c>
      <c r="AB35" s="10">
        <f>'S2 Maquette'!I50*1.5</f>
        <v>0</v>
      </c>
      <c r="AC35" s="10">
        <f>'S3 Maquette'!I50*1.5</f>
        <v>15</v>
      </c>
      <c r="AD35" s="10">
        <f>'S4 Maquette'!I50*1.5</f>
        <v>0</v>
      </c>
    </row>
    <row r="36" spans="27:30" x14ac:dyDescent="0.25">
      <c r="AA36" s="10">
        <f>'S1 Maquette'!I51*1.5</f>
        <v>0</v>
      </c>
      <c r="AB36" s="10">
        <f>'S2 Maquette'!I51*1.5</f>
        <v>0</v>
      </c>
      <c r="AC36" s="10">
        <f>'S3 Maquette'!I51*1.5</f>
        <v>15</v>
      </c>
      <c r="AD36" s="10">
        <f>'S4 Maquette'!I51*1.5</f>
        <v>0</v>
      </c>
    </row>
    <row r="37" spans="27:30" x14ac:dyDescent="0.25">
      <c r="AA37" s="10">
        <f>'S1 Maquette'!I52*1.5</f>
        <v>0</v>
      </c>
      <c r="AB37" s="10">
        <f>'S2 Maquette'!I52*1.5</f>
        <v>0</v>
      </c>
      <c r="AC37" s="10">
        <f>'S3 Maquette'!I52*1.5</f>
        <v>15</v>
      </c>
      <c r="AD37" s="10">
        <f>'S4 Maquette'!I52*1.5</f>
        <v>0</v>
      </c>
    </row>
    <row r="38" spans="27:30" x14ac:dyDescent="0.25">
      <c r="AA38" s="10">
        <f>'S1 Maquette'!I53*1.5</f>
        <v>0</v>
      </c>
      <c r="AB38" s="10">
        <f>'S2 Maquette'!I53*1.5</f>
        <v>0</v>
      </c>
      <c r="AC38" s="10">
        <f>'S3 Maquette'!I53*1.5</f>
        <v>15</v>
      </c>
      <c r="AD38" s="10">
        <f>'S4 Maquette'!I53*1.5</f>
        <v>0</v>
      </c>
    </row>
    <row r="39" spans="27:30" x14ac:dyDescent="0.25">
      <c r="AA39" s="10">
        <f>'S1 Maquette'!I54*1.5</f>
        <v>0</v>
      </c>
      <c r="AB39" s="10">
        <f>'S2 Maquette'!I54*1.5</f>
        <v>0</v>
      </c>
      <c r="AC39" s="10">
        <f>'S3 Maquette'!I54*1.5</f>
        <v>15</v>
      </c>
      <c r="AD39" s="10">
        <f>'S4 Maquette'!I54*1.5</f>
        <v>0</v>
      </c>
    </row>
    <row r="40" spans="27:30" x14ac:dyDescent="0.25">
      <c r="AA40" s="10">
        <f>'S1 Maquette'!I55*1.5</f>
        <v>0</v>
      </c>
      <c r="AB40" s="10">
        <f>'S2 Maquette'!I55*1.5</f>
        <v>0</v>
      </c>
      <c r="AC40" s="10">
        <f>'S3 Maquette'!I55*1.5</f>
        <v>15</v>
      </c>
      <c r="AD40" s="10">
        <f>'S4 Maquette'!I55*1.5</f>
        <v>0</v>
      </c>
    </row>
    <row r="41" spans="27:30" x14ac:dyDescent="0.25">
      <c r="AA41" s="10">
        <f>'S1 Maquette'!I56*1.5</f>
        <v>0</v>
      </c>
      <c r="AB41" s="10">
        <f>'S2 Maquette'!I56*1.5</f>
        <v>0</v>
      </c>
      <c r="AC41" s="10">
        <f>'S3 Maquette'!I56*1.5</f>
        <v>15</v>
      </c>
      <c r="AD41" s="10">
        <f>'S4 Maquette'!I56*1.5</f>
        <v>0</v>
      </c>
    </row>
    <row r="42" spans="27:30" x14ac:dyDescent="0.25">
      <c r="AA42" s="10">
        <f>'S1 Maquette'!I57*1.5</f>
        <v>0</v>
      </c>
      <c r="AB42" s="10">
        <f>'S2 Maquette'!I57*1.5</f>
        <v>0</v>
      </c>
      <c r="AC42" s="10">
        <f>'S3 Maquette'!I57*1.5</f>
        <v>15</v>
      </c>
      <c r="AD42" s="10">
        <f>'S4 Maquette'!I57*1.5</f>
        <v>0</v>
      </c>
    </row>
    <row r="43" spans="27:30" x14ac:dyDescent="0.25">
      <c r="AA43" s="10">
        <f>'S1 Maquette'!I58*1.5</f>
        <v>0</v>
      </c>
      <c r="AB43" s="10">
        <f>'S2 Maquette'!I58*1.5</f>
        <v>0</v>
      </c>
      <c r="AC43" s="10">
        <f>'S3 Maquette'!I58*1.5</f>
        <v>15</v>
      </c>
      <c r="AD43" s="10">
        <f>'S4 Maquette'!I58*1.5</f>
        <v>0</v>
      </c>
    </row>
    <row r="44" spans="27:30" x14ac:dyDescent="0.25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 x14ac:dyDescent="0.25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 x14ac:dyDescent="0.25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 x14ac:dyDescent="0.25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 x14ac:dyDescent="0.25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 x14ac:dyDescent="0.25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 x14ac:dyDescent="0.25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 x14ac:dyDescent="0.25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 x14ac:dyDescent="0.25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 x14ac:dyDescent="0.25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 x14ac:dyDescent="0.25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 x14ac:dyDescent="0.25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 x14ac:dyDescent="0.25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 x14ac:dyDescent="0.25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 x14ac:dyDescent="0.25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 x14ac:dyDescent="0.25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 x14ac:dyDescent="0.25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 x14ac:dyDescent="0.25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 x14ac:dyDescent="0.25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 x14ac:dyDescent="0.25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 x14ac:dyDescent="0.25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 x14ac:dyDescent="0.25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 x14ac:dyDescent="0.25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 x14ac:dyDescent="0.25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 x14ac:dyDescent="0.25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 x14ac:dyDescent="0.25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 x14ac:dyDescent="0.25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 x14ac:dyDescent="0.25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 x14ac:dyDescent="0.25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 x14ac:dyDescent="0.25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 x14ac:dyDescent="0.25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 x14ac:dyDescent="0.25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 x14ac:dyDescent="0.25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 x14ac:dyDescent="0.25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 x14ac:dyDescent="0.25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 x14ac:dyDescent="0.25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 x14ac:dyDescent="0.25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 x14ac:dyDescent="0.25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 x14ac:dyDescent="0.25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 x14ac:dyDescent="0.25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 x14ac:dyDescent="0.25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 x14ac:dyDescent="0.25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 x14ac:dyDescent="0.25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 x14ac:dyDescent="0.25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 x14ac:dyDescent="0.25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 x14ac:dyDescent="0.25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 x14ac:dyDescent="0.25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 x14ac:dyDescent="0.25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 x14ac:dyDescent="0.25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 x14ac:dyDescent="0.25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 x14ac:dyDescent="0.25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 x14ac:dyDescent="0.25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 x14ac:dyDescent="0.25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 x14ac:dyDescent="0.25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 x14ac:dyDescent="0.25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 x14ac:dyDescent="0.25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 x14ac:dyDescent="0.25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 x14ac:dyDescent="0.25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 x14ac:dyDescent="0.25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 x14ac:dyDescent="0.25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 x14ac:dyDescent="0.25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 x14ac:dyDescent="0.25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 x14ac:dyDescent="0.25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 x14ac:dyDescent="0.25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 x14ac:dyDescent="0.25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 x14ac:dyDescent="0.25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 x14ac:dyDescent="0.25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 x14ac:dyDescent="0.25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 x14ac:dyDescent="0.25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 x14ac:dyDescent="0.25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 x14ac:dyDescent="0.25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 x14ac:dyDescent="0.25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 x14ac:dyDescent="0.25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 x14ac:dyDescent="0.25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 x14ac:dyDescent="0.25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 x14ac:dyDescent="0.25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 x14ac:dyDescent="0.25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 x14ac:dyDescent="0.25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 x14ac:dyDescent="0.25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 x14ac:dyDescent="0.25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 x14ac:dyDescent="0.25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 x14ac:dyDescent="0.25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 x14ac:dyDescent="0.25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 x14ac:dyDescent="0.25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 x14ac:dyDescent="0.25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 x14ac:dyDescent="0.25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 x14ac:dyDescent="0.25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 x14ac:dyDescent="0.25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 x14ac:dyDescent="0.25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 x14ac:dyDescent="0.25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 x14ac:dyDescent="0.25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 x14ac:dyDescent="0.25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 x14ac:dyDescent="0.25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 x14ac:dyDescent="0.25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 x14ac:dyDescent="0.25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 x14ac:dyDescent="0.25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 x14ac:dyDescent="0.25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 x14ac:dyDescent="0.25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 x14ac:dyDescent="0.25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 x14ac:dyDescent="0.25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 x14ac:dyDescent="0.25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 x14ac:dyDescent="0.25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 x14ac:dyDescent="0.25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 x14ac:dyDescent="0.25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 x14ac:dyDescent="0.25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 x14ac:dyDescent="0.25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 x14ac:dyDescent="0.25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 x14ac:dyDescent="0.25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 x14ac:dyDescent="0.25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 x14ac:dyDescent="0.25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 x14ac:dyDescent="0.25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 x14ac:dyDescent="0.25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 x14ac:dyDescent="0.25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 x14ac:dyDescent="0.25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 x14ac:dyDescent="0.25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 x14ac:dyDescent="0.25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 x14ac:dyDescent="0.25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 x14ac:dyDescent="0.25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 x14ac:dyDescent="0.25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 x14ac:dyDescent="0.25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 x14ac:dyDescent="0.25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 x14ac:dyDescent="0.25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 x14ac:dyDescent="0.25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 x14ac:dyDescent="0.25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 x14ac:dyDescent="0.25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 x14ac:dyDescent="0.25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 x14ac:dyDescent="0.25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 x14ac:dyDescent="0.25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 x14ac:dyDescent="0.25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 x14ac:dyDescent="0.25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 x14ac:dyDescent="0.25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 x14ac:dyDescent="0.25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 x14ac:dyDescent="0.25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 x14ac:dyDescent="0.25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 x14ac:dyDescent="0.25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 x14ac:dyDescent="0.25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 x14ac:dyDescent="0.25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 x14ac:dyDescent="0.25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 x14ac:dyDescent="0.25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 x14ac:dyDescent="0.25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 x14ac:dyDescent="0.25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 x14ac:dyDescent="0.25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 x14ac:dyDescent="0.25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 x14ac:dyDescent="0.25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 x14ac:dyDescent="0.25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 x14ac:dyDescent="0.25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 x14ac:dyDescent="0.25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 x14ac:dyDescent="0.25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 x14ac:dyDescent="0.25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 x14ac:dyDescent="0.25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 x14ac:dyDescent="0.25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 x14ac:dyDescent="0.25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 x14ac:dyDescent="0.25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 x14ac:dyDescent="0.25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 x14ac:dyDescent="0.25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 x14ac:dyDescent="0.25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 x14ac:dyDescent="0.25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 x14ac:dyDescent="0.25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 x14ac:dyDescent="0.25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 x14ac:dyDescent="0.25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 x14ac:dyDescent="0.25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 x14ac:dyDescent="0.25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 x14ac:dyDescent="0.25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 x14ac:dyDescent="0.25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 x14ac:dyDescent="0.25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 x14ac:dyDescent="0.25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 x14ac:dyDescent="0.25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 x14ac:dyDescent="0.25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 x14ac:dyDescent="0.25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 x14ac:dyDescent="0.25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 x14ac:dyDescent="0.25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 x14ac:dyDescent="0.25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 x14ac:dyDescent="0.25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 x14ac:dyDescent="0.25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 x14ac:dyDescent="0.25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 x14ac:dyDescent="0.25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 x14ac:dyDescent="0.25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 x14ac:dyDescent="0.25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 x14ac:dyDescent="0.25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 x14ac:dyDescent="0.25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 x14ac:dyDescent="0.25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 x14ac:dyDescent="0.25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 x14ac:dyDescent="0.25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 x14ac:dyDescent="0.25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 x14ac:dyDescent="0.25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 x14ac:dyDescent="0.25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 x14ac:dyDescent="0.25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 x14ac:dyDescent="0.25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 x14ac:dyDescent="0.25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 x14ac:dyDescent="0.25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 x14ac:dyDescent="0.25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 x14ac:dyDescent="0.25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 x14ac:dyDescent="0.25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 x14ac:dyDescent="0.25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 x14ac:dyDescent="0.25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 x14ac:dyDescent="0.25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 x14ac:dyDescent="0.25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 x14ac:dyDescent="0.25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 x14ac:dyDescent="0.25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 x14ac:dyDescent="0.25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 x14ac:dyDescent="0.25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 x14ac:dyDescent="0.25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 x14ac:dyDescent="0.25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 x14ac:dyDescent="0.25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 x14ac:dyDescent="0.25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 x14ac:dyDescent="0.25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 x14ac:dyDescent="0.25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 x14ac:dyDescent="0.25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 x14ac:dyDescent="0.25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 x14ac:dyDescent="0.25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 x14ac:dyDescent="0.25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 x14ac:dyDescent="0.25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 x14ac:dyDescent="0.25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 x14ac:dyDescent="0.25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 x14ac:dyDescent="0.25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 x14ac:dyDescent="0.25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 x14ac:dyDescent="0.25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 x14ac:dyDescent="0.25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 x14ac:dyDescent="0.25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 x14ac:dyDescent="0.25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 x14ac:dyDescent="0.25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 x14ac:dyDescent="0.25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 x14ac:dyDescent="0.25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 x14ac:dyDescent="0.25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 x14ac:dyDescent="0.25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 x14ac:dyDescent="0.25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 x14ac:dyDescent="0.25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 x14ac:dyDescent="0.25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 x14ac:dyDescent="0.25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 x14ac:dyDescent="0.25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 x14ac:dyDescent="0.25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 x14ac:dyDescent="0.25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 x14ac:dyDescent="0.25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 x14ac:dyDescent="0.25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 x14ac:dyDescent="0.25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 x14ac:dyDescent="0.25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 x14ac:dyDescent="0.25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 x14ac:dyDescent="0.25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 x14ac:dyDescent="0.25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 x14ac:dyDescent="0.25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 x14ac:dyDescent="0.25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 x14ac:dyDescent="0.25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 x14ac:dyDescent="0.25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 x14ac:dyDescent="0.25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 x14ac:dyDescent="0.25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 x14ac:dyDescent="0.25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 x14ac:dyDescent="0.25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 x14ac:dyDescent="0.25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zoomScale="115" zoomScaleNormal="115" workbookViewId="0">
      <selection sqref="A1:E1"/>
    </sheetView>
  </sheetViews>
  <sheetFormatPr baseColWidth="10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 x14ac:dyDescent="0.25">
      <c r="A1" s="73" t="s">
        <v>182</v>
      </c>
      <c r="B1" s="73"/>
      <c r="C1" s="73"/>
      <c r="D1" s="73"/>
      <c r="E1" s="7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11</v>
      </c>
      <c r="B2" s="36" t="s">
        <v>274</v>
      </c>
      <c r="C2" s="51" t="str">
        <f>CONCATENATE(B2,Listes!A24)</f>
        <v>ODYSSEE_Antenne</v>
      </c>
      <c r="D2" s="21" t="s">
        <v>289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12</v>
      </c>
      <c r="B3" s="75" t="s">
        <v>295</v>
      </c>
      <c r="C3" s="75"/>
      <c r="D3" s="7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13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180</v>
      </c>
      <c r="B5" s="10" t="s">
        <v>313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181</v>
      </c>
      <c r="B6" s="10" t="s">
        <v>313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61</v>
      </c>
      <c r="B7" s="10" t="s">
        <v>269</v>
      </c>
      <c r="C7" s="21" t="s">
        <v>269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66" t="s">
        <v>302</v>
      </c>
      <c r="B11" s="68"/>
      <c r="C11" s="66" t="s">
        <v>303</v>
      </c>
      <c r="D11" s="6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69" t="s">
        <v>314</v>
      </c>
      <c r="B12" s="70"/>
      <c r="C12" s="69" t="s">
        <v>314</v>
      </c>
      <c r="D12" s="7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71" t="s">
        <v>266</v>
      </c>
      <c r="B14" s="71" t="s">
        <v>195</v>
      </c>
      <c r="C14" s="71" t="s">
        <v>267</v>
      </c>
      <c r="D14" s="71" t="s">
        <v>196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72"/>
      <c r="B15" s="72"/>
      <c r="C15" s="72"/>
      <c r="D15" s="7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71">
        <f>Calcul!A10</f>
        <v>412.5</v>
      </c>
      <c r="B16" s="71">
        <f ca="1">Calcul!A22</f>
        <v>272.5</v>
      </c>
      <c r="C16" s="71">
        <f>Calcul!G10</f>
        <v>862</v>
      </c>
      <c r="D16" s="71">
        <f>Calcul!G22</f>
        <v>493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72"/>
      <c r="B17" s="72"/>
      <c r="C17" s="72"/>
      <c r="D17" s="7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80" t="s">
        <v>14</v>
      </c>
      <c r="B21" s="80"/>
      <c r="C21" s="80"/>
      <c r="D21" s="8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15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76" t="s">
        <v>16</v>
      </c>
      <c r="B23" s="77"/>
      <c r="C23" s="77"/>
      <c r="D23" s="7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56" t="s">
        <v>315</v>
      </c>
      <c r="B24" s="56"/>
      <c r="C24" s="56"/>
      <c r="D24" s="5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56"/>
      <c r="B25" s="56"/>
      <c r="C25" s="56"/>
      <c r="D25" s="5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56"/>
      <c r="B26" s="56"/>
      <c r="C26" s="56"/>
      <c r="D26" s="5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76" t="s">
        <v>17</v>
      </c>
      <c r="B27" s="77"/>
      <c r="C27" s="77"/>
      <c r="D27" s="7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57" t="s">
        <v>316</v>
      </c>
      <c r="B28" s="58"/>
      <c r="C28" s="58"/>
      <c r="D28" s="5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81"/>
      <c r="B29" s="82"/>
      <c r="C29" s="82"/>
      <c r="D29" s="8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60"/>
      <c r="B30" s="61"/>
      <c r="C30" s="61"/>
      <c r="D30" s="6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76" t="s">
        <v>18</v>
      </c>
      <c r="B31" s="77"/>
      <c r="C31" s="77"/>
      <c r="D31" s="7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56" t="s">
        <v>317</v>
      </c>
      <c r="B32" s="56"/>
      <c r="C32" s="56"/>
      <c r="D32" s="5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56"/>
      <c r="B33" s="56"/>
      <c r="C33" s="56"/>
      <c r="D33" s="5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56"/>
      <c r="B34" s="56"/>
      <c r="C34" s="56"/>
      <c r="D34" s="5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76" t="s">
        <v>56</v>
      </c>
      <c r="B35" s="77"/>
      <c r="C35" s="77"/>
      <c r="D35" s="7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56" t="s">
        <v>318</v>
      </c>
      <c r="B36" s="56"/>
      <c r="C36" s="56"/>
      <c r="D36" s="5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56"/>
      <c r="B37" s="56"/>
      <c r="C37" s="56"/>
      <c r="D37" s="5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56"/>
      <c r="B38" s="56"/>
      <c r="C38" s="56"/>
      <c r="D38" s="5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80" t="s">
        <v>19</v>
      </c>
      <c r="B39" s="80"/>
      <c r="C39" s="80"/>
      <c r="D39" s="8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56" t="s">
        <v>319</v>
      </c>
      <c r="B40" s="56"/>
      <c r="C40" s="56"/>
      <c r="D40" s="5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56"/>
      <c r="B41" s="56"/>
      <c r="C41" s="56"/>
      <c r="D41" s="5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79" t="s">
        <v>20</v>
      </c>
      <c r="B42" s="79"/>
      <c r="C42" s="79"/>
      <c r="D42" s="7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74" t="s">
        <v>21</v>
      </c>
      <c r="B43" s="74"/>
      <c r="C43" s="74"/>
      <c r="D43" s="7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74" t="s">
        <v>22</v>
      </c>
      <c r="B44" s="74"/>
      <c r="C44" s="74"/>
      <c r="D44" s="7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  <dataValidation type="list" allowBlank="1" showInputMessage="1" showErrorMessage="1" sqref="D2" xr:uid="{00000000-0002-0000-0200-000004000000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abSelected="1" topLeftCell="A24" zoomScale="85" zoomScaleNormal="85" workbookViewId="0">
      <selection activeCell="B36" sqref="B36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18" customHeight="1" x14ac:dyDescent="0.25">
      <c r="A7" s="90" t="s">
        <v>201</v>
      </c>
      <c r="B7" s="84" t="str">
        <f>'Fiche Générale'!B2</f>
        <v>ODYSSEE</v>
      </c>
      <c r="C7" s="90" t="s">
        <v>68</v>
      </c>
      <c r="D7" s="90"/>
      <c r="E7" s="96" t="str">
        <f>'Fiche Générale'!B3</f>
        <v>Ville et environnements urbains</v>
      </c>
      <c r="F7" s="84"/>
      <c r="G7" s="90" t="s">
        <v>200</v>
      </c>
      <c r="H7" s="87" t="str">
        <f>'Fiche Générale'!B4</f>
        <v>-</v>
      </c>
      <c r="I7" s="87"/>
      <c r="J7" s="87"/>
    </row>
    <row r="8" spans="1:10" ht="18" customHeight="1" x14ac:dyDescent="0.25">
      <c r="A8" s="90"/>
      <c r="B8" s="85"/>
      <c r="C8" s="90"/>
      <c r="D8" s="90"/>
      <c r="E8" s="97"/>
      <c r="F8" s="85"/>
      <c r="G8" s="90"/>
      <c r="H8" s="87"/>
      <c r="I8" s="87"/>
      <c r="J8" s="87"/>
    </row>
    <row r="9" spans="1:10" ht="18" customHeight="1" x14ac:dyDescent="0.25">
      <c r="A9" s="90"/>
      <c r="B9" s="85"/>
      <c r="C9" s="90"/>
      <c r="D9" s="90"/>
      <c r="E9" s="98"/>
      <c r="F9" s="86"/>
      <c r="G9" s="90"/>
      <c r="H9" s="87"/>
      <c r="I9" s="87"/>
      <c r="J9" s="87"/>
    </row>
    <row r="10" spans="1:10" ht="18" customHeight="1" x14ac:dyDescent="0.25">
      <c r="A10" s="90"/>
      <c r="B10" s="85"/>
      <c r="C10" s="95" t="s">
        <v>69</v>
      </c>
      <c r="D10" s="95"/>
      <c r="E10" s="99" t="str">
        <f>'Fiche Générale'!A12</f>
        <v>GEOPRAD</v>
      </c>
      <c r="F10" s="100"/>
      <c r="G10" s="100"/>
      <c r="H10" s="100"/>
      <c r="I10" s="100"/>
      <c r="J10" s="101"/>
    </row>
    <row r="11" spans="1:10" ht="18" customHeight="1" x14ac:dyDescent="0.25">
      <c r="A11" s="90"/>
      <c r="B11" s="86"/>
      <c r="C11" s="95"/>
      <c r="D11" s="95"/>
      <c r="E11" s="102"/>
      <c r="F11" s="103"/>
      <c r="G11" s="103"/>
      <c r="H11" s="103"/>
      <c r="I11" s="103"/>
      <c r="J11" s="104"/>
    </row>
    <row r="13" spans="1:10" x14ac:dyDescent="0.25">
      <c r="A13" s="89" t="s">
        <v>23</v>
      </c>
      <c r="B13" s="59" t="s">
        <v>183</v>
      </c>
      <c r="C13" s="89" t="s">
        <v>70</v>
      </c>
      <c r="D13" s="89"/>
      <c r="E13" s="89"/>
      <c r="F13" s="89"/>
      <c r="G13" s="89" t="s">
        <v>265</v>
      </c>
      <c r="H13" s="56">
        <f>Calcul!A7</f>
        <v>312.5</v>
      </c>
      <c r="I13" s="56"/>
    </row>
    <row r="14" spans="1:10" x14ac:dyDescent="0.25">
      <c r="A14" s="89"/>
      <c r="B14" s="62"/>
      <c r="C14" s="89"/>
      <c r="D14" s="89"/>
      <c r="E14" s="89"/>
      <c r="F14" s="89"/>
      <c r="G14" s="89"/>
      <c r="H14" s="56"/>
      <c r="I14" s="56"/>
    </row>
    <row r="15" spans="1:10" x14ac:dyDescent="0.25">
      <c r="A15" s="89" t="s">
        <v>203</v>
      </c>
      <c r="B15" s="59" t="s">
        <v>184</v>
      </c>
      <c r="C15" s="91" t="s">
        <v>71</v>
      </c>
      <c r="D15" s="92"/>
      <c r="E15" s="89"/>
      <c r="F15" s="89"/>
      <c r="G15" s="89" t="s">
        <v>190</v>
      </c>
      <c r="H15" s="56">
        <f>Calcul!A20</f>
        <v>172.5</v>
      </c>
      <c r="I15" s="56"/>
    </row>
    <row r="16" spans="1:10" x14ac:dyDescent="0.25">
      <c r="A16" s="89"/>
      <c r="B16" s="62"/>
      <c r="C16" s="93"/>
      <c r="D16" s="94"/>
      <c r="E16" s="89"/>
      <c r="F16" s="89"/>
      <c r="G16" s="89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ht="43.15" customHeight="1" x14ac:dyDescent="0.25">
      <c r="A19" s="25">
        <v>1</v>
      </c>
      <c r="B19" s="5" t="s">
        <v>98</v>
      </c>
      <c r="C19" s="7" t="s">
        <v>33</v>
      </c>
      <c r="D19" s="7">
        <v>6</v>
      </c>
      <c r="E19" s="5" t="s">
        <v>32</v>
      </c>
      <c r="F19" s="5"/>
      <c r="G19" s="7" t="s">
        <v>320</v>
      </c>
      <c r="H19" s="7"/>
      <c r="I19" s="7"/>
      <c r="J19" s="7"/>
      <c r="K19" s="7"/>
      <c r="L19" s="7"/>
      <c r="M19" s="7"/>
      <c r="N19" s="7"/>
      <c r="O19" s="5"/>
    </row>
    <row r="20" spans="1:15" ht="43.15" customHeight="1" x14ac:dyDescent="0.25">
      <c r="A20" s="25" t="s">
        <v>321</v>
      </c>
      <c r="B20" s="5" t="s">
        <v>322</v>
      </c>
      <c r="C20" s="7" t="s">
        <v>34</v>
      </c>
      <c r="D20" s="7"/>
      <c r="E20" s="5" t="s">
        <v>32</v>
      </c>
      <c r="F20" s="5"/>
      <c r="G20" s="7" t="s">
        <v>323</v>
      </c>
      <c r="H20" s="7" t="s">
        <v>228</v>
      </c>
      <c r="I20" s="7">
        <v>15</v>
      </c>
      <c r="J20" s="7">
        <v>10</v>
      </c>
      <c r="K20" s="7"/>
      <c r="L20" s="7"/>
      <c r="M20" s="7" t="s">
        <v>67</v>
      </c>
      <c r="N20" s="7" t="s">
        <v>324</v>
      </c>
      <c r="O20" s="5"/>
    </row>
    <row r="21" spans="1:15" ht="43.15" customHeight="1" x14ac:dyDescent="0.25">
      <c r="A21" s="25" t="s">
        <v>325</v>
      </c>
      <c r="B21" s="5" t="s">
        <v>326</v>
      </c>
      <c r="C21" s="7" t="s">
        <v>34</v>
      </c>
      <c r="D21" s="7"/>
      <c r="E21" s="5" t="s">
        <v>32</v>
      </c>
      <c r="F21" s="5"/>
      <c r="G21" s="7" t="s">
        <v>327</v>
      </c>
      <c r="H21" s="7" t="s">
        <v>228</v>
      </c>
      <c r="I21" s="7">
        <v>15</v>
      </c>
      <c r="J21" s="7">
        <v>10</v>
      </c>
      <c r="K21" s="7"/>
      <c r="L21" s="7"/>
      <c r="M21" s="7" t="s">
        <v>67</v>
      </c>
      <c r="N21" s="7" t="s">
        <v>324</v>
      </c>
      <c r="O21" s="5"/>
    </row>
    <row r="22" spans="1:15" ht="43.15" customHeight="1" x14ac:dyDescent="0.25">
      <c r="A22" s="25">
        <v>2</v>
      </c>
      <c r="B22" s="5" t="s">
        <v>328</v>
      </c>
      <c r="C22" s="7" t="s">
        <v>33</v>
      </c>
      <c r="D22" s="7">
        <v>6</v>
      </c>
      <c r="E22" s="5" t="s">
        <v>32</v>
      </c>
      <c r="F22" s="5"/>
      <c r="G22" s="7" t="s">
        <v>329</v>
      </c>
      <c r="H22" s="7"/>
      <c r="I22" s="7"/>
      <c r="J22" s="7"/>
      <c r="K22" s="7"/>
      <c r="L22" s="7"/>
      <c r="M22" s="7"/>
      <c r="N22" s="7"/>
      <c r="O22" s="5"/>
    </row>
    <row r="23" spans="1:15" ht="43.15" customHeight="1" x14ac:dyDescent="0.25">
      <c r="A23" s="24" t="s">
        <v>330</v>
      </c>
      <c r="B23" s="5" t="s">
        <v>331</v>
      </c>
      <c r="C23" s="11" t="s">
        <v>34</v>
      </c>
      <c r="D23" s="11"/>
      <c r="E23" s="6" t="s">
        <v>32</v>
      </c>
      <c r="F23" s="6"/>
      <c r="G23" s="11" t="s">
        <v>332</v>
      </c>
      <c r="H23" s="7" t="s">
        <v>229</v>
      </c>
      <c r="I23" s="11">
        <v>15</v>
      </c>
      <c r="J23" s="11">
        <v>10</v>
      </c>
      <c r="K23" s="11"/>
      <c r="L23" s="11"/>
      <c r="M23" s="11" t="s">
        <v>66</v>
      </c>
      <c r="N23" s="7"/>
      <c r="O23" s="6"/>
    </row>
    <row r="24" spans="1:15" ht="43.15" customHeight="1" x14ac:dyDescent="0.25">
      <c r="A24" s="25" t="s">
        <v>333</v>
      </c>
      <c r="B24" s="29" t="s">
        <v>334</v>
      </c>
      <c r="C24" s="7" t="s">
        <v>34</v>
      </c>
      <c r="D24" s="7"/>
      <c r="E24" s="5" t="s">
        <v>32</v>
      </c>
      <c r="F24" s="5"/>
      <c r="G24" s="7" t="s">
        <v>335</v>
      </c>
      <c r="H24" s="7" t="s">
        <v>229</v>
      </c>
      <c r="I24" s="7">
        <v>15</v>
      </c>
      <c r="J24" s="7">
        <v>10</v>
      </c>
      <c r="K24" s="7"/>
      <c r="L24" s="7"/>
      <c r="M24" s="7" t="s">
        <v>66</v>
      </c>
      <c r="N24" s="7"/>
      <c r="O24" s="5"/>
    </row>
    <row r="25" spans="1:15" ht="43.15" customHeight="1" x14ac:dyDescent="0.25">
      <c r="A25" s="25">
        <v>3</v>
      </c>
      <c r="B25" s="29" t="s">
        <v>336</v>
      </c>
      <c r="C25" s="7" t="s">
        <v>33</v>
      </c>
      <c r="D25" s="7">
        <v>6</v>
      </c>
      <c r="E25" s="5" t="s">
        <v>32</v>
      </c>
      <c r="F25" s="5"/>
      <c r="G25" s="7" t="s">
        <v>337</v>
      </c>
      <c r="H25" s="7"/>
      <c r="I25" s="7"/>
      <c r="J25" s="7"/>
      <c r="K25" s="7"/>
      <c r="L25" s="7"/>
      <c r="M25" s="7"/>
      <c r="N25" s="7"/>
      <c r="O25" s="5"/>
    </row>
    <row r="26" spans="1:15" ht="43.15" customHeight="1" x14ac:dyDescent="0.25">
      <c r="A26" s="25" t="s">
        <v>338</v>
      </c>
      <c r="B26" s="29" t="s">
        <v>339</v>
      </c>
      <c r="C26" s="7" t="s">
        <v>34</v>
      </c>
      <c r="D26" s="7"/>
      <c r="E26" s="5" t="s">
        <v>32</v>
      </c>
      <c r="F26" s="5"/>
      <c r="G26" s="7" t="s">
        <v>340</v>
      </c>
      <c r="H26" s="7" t="s">
        <v>228</v>
      </c>
      <c r="I26" s="7">
        <v>10</v>
      </c>
      <c r="J26" s="7">
        <v>15</v>
      </c>
      <c r="K26" s="7"/>
      <c r="L26" s="7"/>
      <c r="M26" s="7" t="s">
        <v>66</v>
      </c>
      <c r="N26" s="7"/>
      <c r="O26" s="5"/>
    </row>
    <row r="27" spans="1:15" ht="43.15" customHeight="1" x14ac:dyDescent="0.25">
      <c r="A27" s="25" t="s">
        <v>341</v>
      </c>
      <c r="B27" s="29" t="s">
        <v>342</v>
      </c>
      <c r="C27" s="7" t="s">
        <v>34</v>
      </c>
      <c r="D27" s="7"/>
      <c r="E27" s="5" t="s">
        <v>32</v>
      </c>
      <c r="F27" s="5"/>
      <c r="G27" s="7" t="s">
        <v>343</v>
      </c>
      <c r="H27" s="7" t="s">
        <v>228</v>
      </c>
      <c r="I27" s="7">
        <v>5</v>
      </c>
      <c r="J27" s="7">
        <v>15</v>
      </c>
      <c r="K27" s="7"/>
      <c r="L27" s="7"/>
      <c r="M27" s="7" t="s">
        <v>66</v>
      </c>
      <c r="N27" s="7"/>
      <c r="O27" s="5"/>
    </row>
    <row r="28" spans="1:15" ht="43.15" customHeight="1" x14ac:dyDescent="0.25">
      <c r="A28" s="25" t="s">
        <v>344</v>
      </c>
      <c r="B28" s="29" t="s">
        <v>345</v>
      </c>
      <c r="C28" s="7" t="s">
        <v>34</v>
      </c>
      <c r="D28" s="7"/>
      <c r="E28" s="5" t="s">
        <v>32</v>
      </c>
      <c r="F28" s="5"/>
      <c r="G28" s="7" t="s">
        <v>346</v>
      </c>
      <c r="H28" s="7" t="s">
        <v>228</v>
      </c>
      <c r="I28" s="16"/>
      <c r="J28" s="7">
        <v>15</v>
      </c>
      <c r="K28" s="7"/>
      <c r="L28" s="7"/>
      <c r="M28" s="7" t="s">
        <v>67</v>
      </c>
      <c r="N28" s="7" t="s">
        <v>324</v>
      </c>
      <c r="O28" s="5"/>
    </row>
    <row r="29" spans="1:15" ht="43.15" customHeight="1" x14ac:dyDescent="0.25">
      <c r="A29" s="25">
        <v>4</v>
      </c>
      <c r="B29" s="29" t="s">
        <v>347</v>
      </c>
      <c r="C29" s="7" t="s">
        <v>33</v>
      </c>
      <c r="D29" s="7">
        <v>6</v>
      </c>
      <c r="E29" s="5" t="s">
        <v>32</v>
      </c>
      <c r="F29" s="5" t="s">
        <v>75</v>
      </c>
      <c r="G29" s="7" t="s">
        <v>348</v>
      </c>
      <c r="H29" s="7"/>
      <c r="I29" s="7"/>
      <c r="J29" s="7"/>
      <c r="K29" s="7"/>
      <c r="L29" s="7"/>
      <c r="M29" s="7"/>
      <c r="N29" s="7"/>
      <c r="O29" s="5" t="s">
        <v>349</v>
      </c>
    </row>
    <row r="30" spans="1:15" ht="43.15" customHeight="1" x14ac:dyDescent="0.25">
      <c r="A30" s="25" t="s">
        <v>350</v>
      </c>
      <c r="B30" s="29" t="s">
        <v>351</v>
      </c>
      <c r="C30" s="7" t="s">
        <v>34</v>
      </c>
      <c r="D30" s="7"/>
      <c r="E30" s="5" t="s">
        <v>32</v>
      </c>
      <c r="F30" s="5"/>
      <c r="G30" s="7" t="s">
        <v>352</v>
      </c>
      <c r="H30" s="7" t="s">
        <v>228</v>
      </c>
      <c r="I30" s="7">
        <v>10</v>
      </c>
      <c r="J30" s="7">
        <v>15</v>
      </c>
      <c r="K30" s="7"/>
      <c r="L30" s="7"/>
      <c r="M30" s="7" t="s">
        <v>67</v>
      </c>
      <c r="N30" s="7" t="s">
        <v>324</v>
      </c>
      <c r="O30" s="5"/>
    </row>
    <row r="31" spans="1:15" ht="43.15" customHeight="1" x14ac:dyDescent="0.25">
      <c r="A31" s="25" t="s">
        <v>353</v>
      </c>
      <c r="B31" s="29" t="s">
        <v>354</v>
      </c>
      <c r="C31" s="7" t="s">
        <v>34</v>
      </c>
      <c r="D31" s="7"/>
      <c r="E31" s="5" t="s">
        <v>32</v>
      </c>
      <c r="F31" s="5"/>
      <c r="G31" s="7" t="s">
        <v>355</v>
      </c>
      <c r="H31" s="7" t="s">
        <v>228</v>
      </c>
      <c r="I31" s="7">
        <v>10</v>
      </c>
      <c r="J31" s="7">
        <v>15</v>
      </c>
      <c r="K31" s="7"/>
      <c r="L31" s="7"/>
      <c r="M31" s="7" t="s">
        <v>66</v>
      </c>
      <c r="N31" s="7"/>
      <c r="O31" s="5"/>
    </row>
    <row r="32" spans="1:15" ht="43.15" customHeight="1" x14ac:dyDescent="0.25">
      <c r="A32" s="25" t="s">
        <v>356</v>
      </c>
      <c r="B32" s="29" t="s">
        <v>357</v>
      </c>
      <c r="C32" s="7" t="s">
        <v>34</v>
      </c>
      <c r="D32" s="7"/>
      <c r="E32" s="5" t="s">
        <v>32</v>
      </c>
      <c r="F32" s="5"/>
      <c r="G32" s="7" t="s">
        <v>358</v>
      </c>
      <c r="H32" s="7" t="s">
        <v>228</v>
      </c>
      <c r="I32" s="7">
        <v>5</v>
      </c>
      <c r="J32" s="7">
        <v>5</v>
      </c>
      <c r="K32" s="7"/>
      <c r="L32" s="7"/>
      <c r="M32" s="7" t="s">
        <v>66</v>
      </c>
      <c r="N32" s="7"/>
      <c r="O32" s="5"/>
    </row>
    <row r="33" spans="1:15" ht="43.15" customHeight="1" x14ac:dyDescent="0.25">
      <c r="A33" s="25">
        <v>5</v>
      </c>
      <c r="B33" s="29" t="s">
        <v>359</v>
      </c>
      <c r="C33" s="7" t="s">
        <v>33</v>
      </c>
      <c r="D33" s="7">
        <v>3</v>
      </c>
      <c r="E33" s="5" t="s">
        <v>32</v>
      </c>
      <c r="F33" s="5" t="s">
        <v>75</v>
      </c>
      <c r="G33" s="7" t="s">
        <v>360</v>
      </c>
      <c r="H33" s="7"/>
      <c r="I33" s="7"/>
      <c r="J33" s="7"/>
      <c r="K33" s="7"/>
      <c r="L33" s="7"/>
      <c r="M33" s="7"/>
      <c r="N33" s="7"/>
      <c r="O33" s="5" t="s">
        <v>361</v>
      </c>
    </row>
    <row r="34" spans="1:15" ht="43.15" customHeight="1" x14ac:dyDescent="0.25">
      <c r="A34" s="25" t="s">
        <v>362</v>
      </c>
      <c r="B34" s="29" t="s">
        <v>363</v>
      </c>
      <c r="C34" s="7" t="s">
        <v>34</v>
      </c>
      <c r="D34" s="7"/>
      <c r="E34" s="5" t="s">
        <v>32</v>
      </c>
      <c r="F34" s="5" t="s">
        <v>75</v>
      </c>
      <c r="G34" s="7" t="s">
        <v>364</v>
      </c>
      <c r="H34" s="7" t="s">
        <v>228</v>
      </c>
      <c r="I34" s="7"/>
      <c r="J34" s="7">
        <v>30</v>
      </c>
      <c r="K34" s="7"/>
      <c r="L34" s="7"/>
      <c r="M34" s="7" t="s">
        <v>67</v>
      </c>
      <c r="N34" s="7"/>
      <c r="O34" s="5" t="s">
        <v>349</v>
      </c>
    </row>
    <row r="35" spans="1:15" ht="43.15" customHeight="1" x14ac:dyDescent="0.25">
      <c r="A35" s="25" t="s">
        <v>365</v>
      </c>
      <c r="B35" s="29" t="s">
        <v>366</v>
      </c>
      <c r="C35" s="7" t="s">
        <v>34</v>
      </c>
      <c r="D35" s="7"/>
      <c r="E35" s="5" t="s">
        <v>32</v>
      </c>
      <c r="F35" s="5"/>
      <c r="G35" s="7" t="s">
        <v>367</v>
      </c>
      <c r="H35" s="7" t="s">
        <v>228</v>
      </c>
      <c r="I35" s="7">
        <v>5</v>
      </c>
      <c r="J35" s="7">
        <v>5</v>
      </c>
      <c r="K35" s="7"/>
      <c r="L35" s="7"/>
      <c r="M35" s="7" t="s">
        <v>66</v>
      </c>
      <c r="N35" s="7"/>
      <c r="O35" s="5"/>
    </row>
    <row r="36" spans="1:15" ht="43.15" customHeight="1" x14ac:dyDescent="0.25">
      <c r="A36" s="25" t="s">
        <v>368</v>
      </c>
      <c r="B36" s="29" t="s">
        <v>369</v>
      </c>
      <c r="C36" s="7" t="s">
        <v>34</v>
      </c>
      <c r="D36" s="7"/>
      <c r="E36" s="5" t="s">
        <v>32</v>
      </c>
      <c r="F36" s="5" t="s">
        <v>76</v>
      </c>
      <c r="G36" s="7" t="s">
        <v>370</v>
      </c>
      <c r="H36" s="7" t="s">
        <v>228</v>
      </c>
      <c r="I36" s="7"/>
      <c r="J36" s="7"/>
      <c r="K36" s="7"/>
      <c r="L36" s="7"/>
      <c r="M36" s="7" t="s">
        <v>67</v>
      </c>
      <c r="N36" s="7" t="s">
        <v>324</v>
      </c>
      <c r="O36" s="5" t="s">
        <v>371</v>
      </c>
    </row>
    <row r="37" spans="1:15" ht="43.15" customHeight="1" x14ac:dyDescent="0.25">
      <c r="A37" s="25">
        <v>6</v>
      </c>
      <c r="B37" s="29" t="s">
        <v>372</v>
      </c>
      <c r="C37" s="7" t="s">
        <v>33</v>
      </c>
      <c r="D37" s="7">
        <v>3</v>
      </c>
      <c r="E37" s="5" t="s">
        <v>32</v>
      </c>
      <c r="F37" s="5" t="s">
        <v>74</v>
      </c>
      <c r="G37" s="7"/>
      <c r="H37" s="7"/>
      <c r="I37" s="7"/>
      <c r="J37" s="7"/>
      <c r="K37" s="7"/>
      <c r="L37" s="7"/>
      <c r="M37" s="7" t="s">
        <v>67</v>
      </c>
      <c r="N37" s="7" t="s">
        <v>373</v>
      </c>
      <c r="O37" s="5" t="s">
        <v>374</v>
      </c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9 D1:E999 G1:N999">
    <cfRule type="expression" dxfId="123" priority="1">
      <formula>$C1="Option"</formula>
    </cfRule>
  </conditionalFormatting>
  <conditionalFormatting sqref="A1:O9 A10:E10 K10:O11 A11:D11 A12:O12 A13:H13 J13:O16 A14:F14 A15:H15 A16:F16">
    <cfRule type="expression" dxfId="122" priority="18">
      <formula>$F1="Modification"</formula>
    </cfRule>
    <cfRule type="expression" dxfId="121" priority="19">
      <formula>$F1="Création"</formula>
    </cfRule>
  </conditionalFormatting>
  <conditionalFormatting sqref="A1:O9 K10:O11 A12:O12 J13:O16 A10:E10 A11:D11 A13:H13 A14:F14 A15:H15 A16:F16">
    <cfRule type="expression" dxfId="120" priority="17">
      <formula>$F1="Fermeture"</formula>
    </cfRule>
  </conditionalFormatting>
  <conditionalFormatting sqref="A17:O999">
    <cfRule type="expression" dxfId="119" priority="3">
      <formula>$F17="Fermeture"</formula>
    </cfRule>
    <cfRule type="expression" dxfId="118" priority="4">
      <formula>$F17="Modification"</formula>
    </cfRule>
    <cfRule type="expression" dxfId="117" priority="5">
      <formula>$F17="Création"</formula>
    </cfRule>
  </conditionalFormatting>
  <conditionalFormatting sqref="N1:N999">
    <cfRule type="expression" dxfId="116" priority="2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List_NatureELP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63" zoomScaleNormal="63" workbookViewId="0">
      <pane ySplit="18" topLeftCell="A25" activePane="bottomLeft" state="frozen"/>
      <selection activeCell="D25" sqref="D25"/>
      <selection pane="bottomLeft" activeCell="A19" sqref="A19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42578125" customWidth="1"/>
  </cols>
  <sheetData>
    <row r="1" spans="1:19" x14ac:dyDescent="0.25">
      <c r="A1" s="88"/>
      <c r="B1" s="88"/>
      <c r="C1" s="88"/>
      <c r="D1" s="88"/>
      <c r="E1" s="88"/>
      <c r="F1" s="88"/>
      <c r="G1" s="88"/>
      <c r="H1" s="88"/>
      <c r="I1" s="88"/>
      <c r="J1" s="38"/>
    </row>
    <row r="2" spans="1:19" x14ac:dyDescent="0.25">
      <c r="A2" s="88"/>
      <c r="B2" s="88"/>
      <c r="C2" s="88"/>
      <c r="D2" s="88"/>
      <c r="E2" s="88"/>
      <c r="F2" s="88"/>
      <c r="G2" s="88"/>
      <c r="H2" s="88"/>
      <c r="I2" s="88"/>
      <c r="J2" s="38"/>
    </row>
    <row r="3" spans="1:19" x14ac:dyDescent="0.25">
      <c r="A3" s="88"/>
      <c r="B3" s="88"/>
      <c r="C3" s="88"/>
      <c r="D3" s="88"/>
      <c r="E3" s="88"/>
      <c r="F3" s="88"/>
      <c r="G3" s="88"/>
      <c r="H3" s="88"/>
      <c r="I3" s="88"/>
      <c r="J3" s="38"/>
    </row>
    <row r="4" spans="1:19" x14ac:dyDescent="0.25">
      <c r="A4" s="88"/>
      <c r="B4" s="88"/>
      <c r="C4" s="88"/>
      <c r="D4" s="88"/>
      <c r="E4" s="88"/>
      <c r="F4" s="88"/>
      <c r="G4" s="88"/>
      <c r="H4" s="88"/>
      <c r="I4" s="88"/>
      <c r="J4" s="38"/>
    </row>
    <row r="5" spans="1:19" x14ac:dyDescent="0.25">
      <c r="A5" s="88"/>
      <c r="B5" s="88"/>
      <c r="C5" s="88"/>
      <c r="D5" s="88"/>
      <c r="E5" s="88"/>
      <c r="F5" s="88"/>
      <c r="G5" s="88"/>
      <c r="H5" s="88"/>
      <c r="I5" s="88"/>
      <c r="J5" s="38"/>
    </row>
    <row r="6" spans="1:19" x14ac:dyDescent="0.25">
      <c r="A6" s="88"/>
      <c r="B6" s="88"/>
      <c r="C6" s="88"/>
      <c r="D6" s="88"/>
      <c r="E6" s="88"/>
      <c r="F6" s="88"/>
      <c r="G6" s="88"/>
      <c r="H6" s="88"/>
      <c r="I6" s="88"/>
      <c r="J6" s="38"/>
    </row>
    <row r="7" spans="1:19" ht="14.45" customHeight="1" x14ac:dyDescent="0.25">
      <c r="A7" s="108" t="s">
        <v>204</v>
      </c>
      <c r="B7" s="107" t="str">
        <f>'Fiche Générale'!B2</f>
        <v>ODYSSEE</v>
      </c>
      <c r="C7" s="90" t="s">
        <v>68</v>
      </c>
      <c r="D7" s="90"/>
      <c r="E7" s="105" t="str">
        <f>'Fiche Générale'!B3</f>
        <v>Ville et environnements urbains</v>
      </c>
      <c r="F7" s="106"/>
      <c r="G7" s="90" t="s">
        <v>202</v>
      </c>
      <c r="H7" s="107" t="str">
        <f>'Fiche Générale'!B4</f>
        <v>-</v>
      </c>
      <c r="I7" s="107"/>
      <c r="J7" s="39"/>
      <c r="K7" s="23"/>
    </row>
    <row r="8" spans="1:19" ht="14.45" customHeight="1" x14ac:dyDescent="0.25">
      <c r="A8" s="109"/>
      <c r="B8" s="107"/>
      <c r="C8" s="90"/>
      <c r="D8" s="90"/>
      <c r="E8" s="105"/>
      <c r="F8" s="106"/>
      <c r="G8" s="90"/>
      <c r="H8" s="107"/>
      <c r="I8" s="107"/>
      <c r="J8" s="39"/>
      <c r="K8" s="23"/>
    </row>
    <row r="9" spans="1:19" ht="14.45" customHeight="1" x14ac:dyDescent="0.25">
      <c r="A9" s="109"/>
      <c r="B9" s="107"/>
      <c r="C9" s="90"/>
      <c r="D9" s="90"/>
      <c r="E9" s="105"/>
      <c r="F9" s="106"/>
      <c r="G9" s="90"/>
      <c r="H9" s="107"/>
      <c r="I9" s="107"/>
      <c r="J9" s="39"/>
      <c r="K9" s="23"/>
    </row>
    <row r="10" spans="1:19" ht="14.45" customHeight="1" x14ac:dyDescent="0.25">
      <c r="A10" s="109"/>
      <c r="B10" s="107"/>
      <c r="C10" s="95" t="s">
        <v>69</v>
      </c>
      <c r="D10" s="95"/>
      <c r="E10" s="99" t="str">
        <f>'Fiche Générale'!A12</f>
        <v>GEOPRAD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10"/>
      <c r="B11" s="107"/>
      <c r="C11" s="95"/>
      <c r="D11" s="95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91" t="s">
        <v>47</v>
      </c>
      <c r="N12" s="92"/>
      <c r="O12" s="123"/>
      <c r="P12" s="91" t="s">
        <v>50</v>
      </c>
      <c r="Q12" s="92"/>
      <c r="R12" s="92"/>
      <c r="S12" s="123"/>
    </row>
    <row r="13" spans="1:19" x14ac:dyDescent="0.25">
      <c r="A13" s="116" t="s">
        <v>23</v>
      </c>
      <c r="B13" s="56" t="str">
        <f>'S1 Maquette'!B13:B14</f>
        <v xml:space="preserve">1ère année </v>
      </c>
      <c r="C13" s="56"/>
      <c r="D13" s="116" t="s">
        <v>25</v>
      </c>
      <c r="E13" s="111">
        <f>'S1 Maquette'!E13:F14</f>
        <v>0</v>
      </c>
      <c r="F13" s="111"/>
      <c r="G13" s="111"/>
      <c r="H13" s="89" t="s">
        <v>188</v>
      </c>
      <c r="I13" s="89"/>
      <c r="J13" s="41"/>
      <c r="M13" s="93"/>
      <c r="N13" s="94"/>
      <c r="O13" s="124"/>
      <c r="P13" s="93"/>
      <c r="Q13" s="94"/>
      <c r="R13" s="94"/>
      <c r="S13" s="124"/>
    </row>
    <row r="14" spans="1:19" x14ac:dyDescent="0.25">
      <c r="A14" s="118"/>
      <c r="B14" s="56"/>
      <c r="C14" s="56"/>
      <c r="D14" s="118"/>
      <c r="E14" s="111"/>
      <c r="F14" s="111"/>
      <c r="G14" s="111"/>
      <c r="H14" s="89"/>
      <c r="I14" s="89"/>
      <c r="J14" s="41"/>
      <c r="M14" s="89" t="s">
        <v>48</v>
      </c>
      <c r="N14" s="91" t="s">
        <v>49</v>
      </c>
      <c r="O14" s="123"/>
      <c r="P14" s="88"/>
      <c r="Q14" s="112"/>
      <c r="R14" s="115"/>
      <c r="S14" s="116"/>
    </row>
    <row r="15" spans="1:19" x14ac:dyDescent="0.25">
      <c r="A15" s="116" t="s">
        <v>24</v>
      </c>
      <c r="B15" s="58" t="str">
        <f>'S1 Maquette'!B15:B16</f>
        <v>Semestre 1</v>
      </c>
      <c r="C15" s="59"/>
      <c r="D15" s="116" t="s">
        <v>55</v>
      </c>
      <c r="E15" s="111">
        <f>'S1 Maquette'!E15:F16</f>
        <v>0</v>
      </c>
      <c r="F15" s="111"/>
      <c r="G15" s="111"/>
      <c r="H15" s="119" t="str">
        <f>'Fiche Générale'!B5</f>
        <v>Session Unique</v>
      </c>
      <c r="I15" s="120"/>
      <c r="J15" s="42"/>
      <c r="M15" s="89"/>
      <c r="N15" s="125"/>
      <c r="O15" s="126"/>
      <c r="P15" s="88"/>
      <c r="Q15" s="113"/>
      <c r="R15" s="115"/>
      <c r="S15" s="117"/>
    </row>
    <row r="16" spans="1:19" x14ac:dyDescent="0.25">
      <c r="A16" s="118"/>
      <c r="B16" s="61"/>
      <c r="C16" s="62"/>
      <c r="D16" s="118"/>
      <c r="E16" s="111"/>
      <c r="F16" s="111"/>
      <c r="G16" s="111"/>
      <c r="H16" s="121"/>
      <c r="I16" s="122"/>
      <c r="J16" s="42"/>
      <c r="M16" s="89"/>
      <c r="N16" s="125"/>
      <c r="O16" s="126"/>
      <c r="P16" s="88"/>
      <c r="Q16" s="113"/>
      <c r="R16" s="115"/>
      <c r="S16" s="117"/>
    </row>
    <row r="17" spans="1:20" x14ac:dyDescent="0.25">
      <c r="L17" s="19"/>
      <c r="M17" s="89"/>
      <c r="N17" s="93"/>
      <c r="O17" s="124"/>
      <c r="P17" s="88"/>
      <c r="Q17" s="114"/>
      <c r="R17" s="115"/>
      <c r="S17" s="118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6" customHeight="1" x14ac:dyDescent="0.25">
      <c r="A19" s="47" t="str">
        <f>'S1 Maquette'!B19</f>
        <v>Gestion de l'environnement</v>
      </c>
      <c r="B19" s="47" t="str">
        <f>'S1 Maquette'!C19</f>
        <v>UE</v>
      </c>
      <c r="C19" s="46">
        <f>'S1 Maquette'!F19</f>
        <v>0</v>
      </c>
      <c r="D19" s="7">
        <v>1</v>
      </c>
      <c r="E19" s="7" t="s">
        <v>501</v>
      </c>
      <c r="F19" s="7" t="s">
        <v>501</v>
      </c>
      <c r="G19" s="44" t="s">
        <v>501</v>
      </c>
      <c r="H19" s="44" t="s">
        <v>501</v>
      </c>
      <c r="I19" s="44" t="s">
        <v>501</v>
      </c>
      <c r="J19" s="44">
        <v>10</v>
      </c>
      <c r="K19" s="44" t="s">
        <v>1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ht="30.6" customHeight="1" x14ac:dyDescent="0.25">
      <c r="A20" s="47" t="str">
        <f>'S1 Maquette'!B20</f>
        <v>Quelles énergies pour le XXIème siècle</v>
      </c>
      <c r="B20" s="47" t="str">
        <f>'S1 Maquette'!C20</f>
        <v>ECUE</v>
      </c>
      <c r="C20" s="46">
        <f>'S1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25">
      <c r="A21" s="47" t="str">
        <f>'S1 Maquette'!B21</f>
        <v>Ecotoxicologie</v>
      </c>
      <c r="B21" s="47" t="str">
        <f>'S1 Maquette'!C21</f>
        <v>ECUE</v>
      </c>
      <c r="C21" s="46">
        <f>'S1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 x14ac:dyDescent="0.25">
      <c r="A22" s="47" t="str">
        <f>'S1 Maquette'!B22</f>
        <v>Aménagement et urbanisme</v>
      </c>
      <c r="B22" s="47" t="str">
        <f>'S1 Maquette'!C22</f>
        <v>UE</v>
      </c>
      <c r="C22" s="46">
        <f>'S1 Maquette'!F22</f>
        <v>0</v>
      </c>
      <c r="D22" s="7">
        <v>1</v>
      </c>
      <c r="E22" s="7" t="s">
        <v>501</v>
      </c>
      <c r="F22" s="7" t="s">
        <v>501</v>
      </c>
      <c r="G22" s="44" t="s">
        <v>501</v>
      </c>
      <c r="H22" s="44" t="s">
        <v>501</v>
      </c>
      <c r="I22" s="44" t="s">
        <v>501</v>
      </c>
      <c r="J22" s="44">
        <v>10</v>
      </c>
      <c r="K22" s="44" t="s">
        <v>1</v>
      </c>
      <c r="L22" s="44"/>
      <c r="M22" s="44">
        <v>2</v>
      </c>
      <c r="N22" s="44"/>
      <c r="O22" s="44"/>
      <c r="P22" s="44"/>
      <c r="Q22" s="44"/>
      <c r="R22" s="44"/>
      <c r="S22" s="7"/>
      <c r="T22" s="1"/>
    </row>
    <row r="23" spans="1:20" ht="30.6" customHeight="1" x14ac:dyDescent="0.25">
      <c r="A23" s="47" t="str">
        <f>'S1 Maquette'!B23</f>
        <v>Aménagement</v>
      </c>
      <c r="B23" s="47" t="str">
        <f>'S1 Maquette'!C23</f>
        <v>ECUE</v>
      </c>
      <c r="C23" s="46">
        <f>'S1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 x14ac:dyDescent="0.25">
      <c r="A24" s="47" t="str">
        <f>'S1 Maquette'!B24</f>
        <v>Urbanisme</v>
      </c>
      <c r="B24" s="47" t="str">
        <f>'S1 Maquette'!C24</f>
        <v>ECUE</v>
      </c>
      <c r="C24" s="46">
        <f>'S1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 x14ac:dyDescent="0.25">
      <c r="A25" s="47" t="str">
        <f>'S1 Maquette'!B25</f>
        <v>Projet professionnel</v>
      </c>
      <c r="B25" s="47" t="str">
        <f>'S1 Maquette'!C25</f>
        <v>UE</v>
      </c>
      <c r="C25" s="46">
        <f>'S1 Maquette'!F25</f>
        <v>0</v>
      </c>
      <c r="D25" s="7">
        <v>1</v>
      </c>
      <c r="E25" s="7" t="s">
        <v>501</v>
      </c>
      <c r="F25" s="7" t="s">
        <v>501</v>
      </c>
      <c r="G25" s="44" t="s">
        <v>501</v>
      </c>
      <c r="H25" s="44" t="s">
        <v>501</v>
      </c>
      <c r="I25" s="44" t="s">
        <v>501</v>
      </c>
      <c r="J25" s="44">
        <v>10</v>
      </c>
      <c r="K25" s="44" t="s">
        <v>1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 x14ac:dyDescent="0.25">
      <c r="A26" s="47" t="str">
        <f>'S1 Maquette'!B26</f>
        <v>Conduite de projet</v>
      </c>
      <c r="B26" s="47" t="str">
        <f>'S1 Maquette'!C26</f>
        <v>ECUE</v>
      </c>
      <c r="C26" s="46">
        <f>'S1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'S1 Maquette'!B27</f>
        <v>Insertion professionnelle</v>
      </c>
      <c r="B27" s="47" t="str">
        <f>'S1 Maquette'!C27</f>
        <v>ECUE</v>
      </c>
      <c r="C27" s="46">
        <f>'S1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 x14ac:dyDescent="0.25">
      <c r="A28" s="47" t="str">
        <f>'S1 Maquette'!B28</f>
        <v>Langue</v>
      </c>
      <c r="B28" s="47" t="str">
        <f>'S1 Maquette'!C28</f>
        <v>ECUE</v>
      </c>
      <c r="C28" s="46">
        <f>'S1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 x14ac:dyDescent="0.25">
      <c r="A29" s="47" t="str">
        <f>'S1 Maquette'!B29</f>
        <v>Outils numériques</v>
      </c>
      <c r="B29" s="47" t="str">
        <f>'S1 Maquette'!C29</f>
        <v>UE</v>
      </c>
      <c r="C29" s="46" t="str">
        <f>'S1 Maquette'!F29</f>
        <v>Modification</v>
      </c>
      <c r="D29" s="7">
        <v>1</v>
      </c>
      <c r="E29" s="7" t="s">
        <v>501</v>
      </c>
      <c r="F29" s="7" t="s">
        <v>501</v>
      </c>
      <c r="G29" s="44" t="s">
        <v>501</v>
      </c>
      <c r="H29" s="44" t="s">
        <v>501</v>
      </c>
      <c r="I29" s="44" t="s">
        <v>501</v>
      </c>
      <c r="J29" s="44">
        <v>10</v>
      </c>
      <c r="K29" s="44" t="s">
        <v>1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 x14ac:dyDescent="0.25">
      <c r="A30" s="47" t="str">
        <f>'S1 Maquette'!B30</f>
        <v>SIG</v>
      </c>
      <c r="B30" s="47" t="str">
        <f>'S1 Maquette'!C30</f>
        <v>ECUE</v>
      </c>
      <c r="C30" s="46">
        <f>'S1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'S1 Maquette'!B31</f>
        <v>Statistiques</v>
      </c>
      <c r="B31" s="47" t="str">
        <f>'S1 Maquette'!C31</f>
        <v>ECUE</v>
      </c>
      <c r="C31" s="46">
        <f>'S1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 x14ac:dyDescent="0.25">
      <c r="A32" s="47" t="str">
        <f>'S1 Maquette'!B32</f>
        <v>Informatique et algorithmique</v>
      </c>
      <c r="B32" s="47" t="str">
        <f>'S1 Maquette'!C32</f>
        <v>ECUE</v>
      </c>
      <c r="C32" s="46">
        <f>'S1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 x14ac:dyDescent="0.25">
      <c r="A33" s="47" t="str">
        <f>'S1 Maquette'!B33</f>
        <v>Outils professionnels</v>
      </c>
      <c r="B33" s="47" t="str">
        <f>'S1 Maquette'!C33</f>
        <v>UE</v>
      </c>
      <c r="C33" s="46" t="str">
        <f>'S1 Maquette'!F33</f>
        <v>Modification</v>
      </c>
      <c r="D33" s="7">
        <v>1</v>
      </c>
      <c r="E33" s="7" t="s">
        <v>501</v>
      </c>
      <c r="F33" s="7" t="s">
        <v>501</v>
      </c>
      <c r="G33" s="44" t="s">
        <v>501</v>
      </c>
      <c r="H33" s="44" t="s">
        <v>501</v>
      </c>
      <c r="I33" s="44" t="s">
        <v>501</v>
      </c>
      <c r="J33" s="44">
        <v>10</v>
      </c>
      <c r="K33" s="44" t="s">
        <v>1</v>
      </c>
      <c r="L33" s="44"/>
      <c r="M33" s="44">
        <v>2</v>
      </c>
      <c r="N33" s="44"/>
      <c r="O33" s="44"/>
      <c r="P33" s="44"/>
      <c r="Q33" s="44"/>
      <c r="R33" s="44"/>
      <c r="S33" s="7"/>
      <c r="T33" s="1"/>
    </row>
    <row r="34" spans="1:20" ht="30.6" customHeight="1" x14ac:dyDescent="0.25">
      <c r="A34" s="47" t="str">
        <f>'S1 Maquette'!B34</f>
        <v>Projet tutoré</v>
      </c>
      <c r="B34" s="47" t="str">
        <f>'S1 Maquette'!C34</f>
        <v>ECUE</v>
      </c>
      <c r="C34" s="46" t="str">
        <f>'S1 Maquette'!F34</f>
        <v>Modification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 t="str">
        <f>'S1 Maquette'!B35</f>
        <v>Initiation à la recherche</v>
      </c>
      <c r="B35" s="47" t="str">
        <f>'S1 Maquette'!C35</f>
        <v>ECUE</v>
      </c>
      <c r="C35" s="46">
        <f>'S1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25">
      <c r="A36" s="47" t="str">
        <f>'S1 Maquette'!B36</f>
        <v>Droit</v>
      </c>
      <c r="B36" s="47" t="str">
        <f>'S1 Maquette'!C36</f>
        <v>ECUE</v>
      </c>
      <c r="C36" s="46" t="str">
        <f>'S1 Maquette'!F36</f>
        <v>Fermeture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25">
      <c r="A37" s="47" t="str">
        <f>'S1 Maquette'!B37</f>
        <v xml:space="preserve"> Switch ODYSSEE S1</v>
      </c>
      <c r="B37" s="47" t="str">
        <f>'S1 Maquette'!C37</f>
        <v>UE</v>
      </c>
      <c r="C37" s="46" t="str">
        <f>'S1 Maquette'!F37</f>
        <v>Création</v>
      </c>
      <c r="D37" s="7">
        <v>1</v>
      </c>
      <c r="E37" s="7" t="s">
        <v>501</v>
      </c>
      <c r="F37" s="7" t="s">
        <v>501</v>
      </c>
      <c r="G37" s="44" t="s">
        <v>501</v>
      </c>
      <c r="H37" s="44" t="s">
        <v>501</v>
      </c>
      <c r="I37" s="44" t="s">
        <v>501</v>
      </c>
      <c r="J37" s="44">
        <v>10</v>
      </c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 x14ac:dyDescent="0.25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115" priority="9">
      <formula>$C1="Parcours Pédagogique"</formula>
    </cfRule>
    <cfRule type="expression" dxfId="114" priority="10">
      <formula>$C1="BLOC"</formula>
    </cfRule>
    <cfRule type="expression" dxfId="113" priority="11">
      <formula>$C1="OPTION"</formula>
    </cfRule>
  </conditionalFormatting>
  <conditionalFormatting sqref="A18:S300 T18">
    <cfRule type="expression" dxfId="112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11" priority="15">
      <formula>$D1="Modification"</formula>
    </cfRule>
    <cfRule type="expression" dxfId="110" priority="20">
      <formula>$D1="Création"</formula>
    </cfRule>
    <cfRule type="expression" dxfId="109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8" priority="14">
      <formula>$D1="Modification MCC"</formula>
    </cfRule>
  </conditionalFormatting>
  <conditionalFormatting sqref="J1:J999">
    <cfRule type="expression" dxfId="107" priority="4">
      <formula>$I1="NON"</formula>
    </cfRule>
  </conditionalFormatting>
  <conditionalFormatting sqref="L18:L300">
    <cfRule type="expression" dxfId="106" priority="12">
      <formula>$K18="CT (Contrôle terminal)"</formula>
    </cfRule>
    <cfRule type="expression" dxfId="105" priority="13">
      <formula>$K18="CCI (CC Intégral)"</formula>
    </cfRule>
  </conditionalFormatting>
  <conditionalFormatting sqref="M1:M999">
    <cfRule type="expression" dxfId="104" priority="8">
      <formula>$K1="CT (Contrôle terminal)"</formula>
    </cfRule>
  </conditionalFormatting>
  <conditionalFormatting sqref="N1:O999">
    <cfRule type="expression" dxfId="103" priority="3">
      <formula>$K1="CCI (CC Intégral)"</formula>
    </cfRule>
  </conditionalFormatting>
  <conditionalFormatting sqref="P19:S300">
    <cfRule type="expression" dxfId="102" priority="5">
      <formula>$H$15="Session Unique"</formula>
    </cfRule>
  </conditionalFormatting>
  <conditionalFormatting sqref="Q1:R999">
    <cfRule type="expression" dxfId="101" priority="1">
      <formula>$P1="Autres"</formula>
    </cfRule>
  </conditionalFormatting>
  <conditionalFormatting sqref="S1:S999 T18">
    <cfRule type="expression" dxfId="100" priority="2">
      <formula>$P1="CT (Contrôle terminal)"</formula>
    </cfRule>
  </conditionalFormatting>
  <conditionalFormatting sqref="T18 A18:S300">
    <cfRule type="expression" dxfId="99" priority="23">
      <formula>$C18="Modification"</formula>
    </cfRule>
    <cfRule type="expression" dxfId="98" priority="28">
      <formula>$C18="Création"</formula>
    </cfRule>
    <cfRule type="expression" dxfId="97" priority="30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zoomScale="85" zoomScaleNormal="85" workbookViewId="0">
      <pane ySplit="18" topLeftCell="A21" activePane="bottomLeft" state="frozen"/>
      <selection pane="bottomLeft" activeCell="A19" sqref="A19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18" customHeight="1" x14ac:dyDescent="0.25">
      <c r="A7" s="90" t="s">
        <v>201</v>
      </c>
      <c r="B7" s="84" t="str">
        <f>'Fiche Générale'!B2</f>
        <v>ODYSSEE</v>
      </c>
      <c r="C7" s="90" t="s">
        <v>68</v>
      </c>
      <c r="D7" s="90"/>
      <c r="E7" s="96" t="str">
        <f>'Fiche Générale'!B3</f>
        <v>Ville et environnements urbains</v>
      </c>
      <c r="F7" s="84"/>
      <c r="G7" s="90" t="s">
        <v>200</v>
      </c>
      <c r="H7" s="87" t="str">
        <f>'Fiche Générale'!B4</f>
        <v>-</v>
      </c>
      <c r="I7" s="87"/>
      <c r="J7" s="87"/>
    </row>
    <row r="8" spans="1:10" ht="18" customHeight="1" x14ac:dyDescent="0.25">
      <c r="A8" s="90"/>
      <c r="B8" s="85"/>
      <c r="C8" s="90"/>
      <c r="D8" s="90"/>
      <c r="E8" s="97"/>
      <c r="F8" s="85"/>
      <c r="G8" s="90"/>
      <c r="H8" s="87"/>
      <c r="I8" s="87"/>
      <c r="J8" s="87"/>
    </row>
    <row r="9" spans="1:10" ht="18" customHeight="1" x14ac:dyDescent="0.25">
      <c r="A9" s="90"/>
      <c r="B9" s="85"/>
      <c r="C9" s="90"/>
      <c r="D9" s="90"/>
      <c r="E9" s="98"/>
      <c r="F9" s="86"/>
      <c r="G9" s="90"/>
      <c r="H9" s="87"/>
      <c r="I9" s="87"/>
      <c r="J9" s="87"/>
    </row>
    <row r="10" spans="1:10" ht="18" customHeight="1" x14ac:dyDescent="0.25">
      <c r="A10" s="90"/>
      <c r="B10" s="85"/>
      <c r="C10" s="95" t="s">
        <v>69</v>
      </c>
      <c r="D10" s="95"/>
      <c r="E10" s="99" t="str">
        <f>'Fiche Générale'!A12</f>
        <v>GEOPRAD</v>
      </c>
      <c r="F10" s="100"/>
      <c r="G10" s="100"/>
      <c r="H10" s="100"/>
      <c r="I10" s="100"/>
      <c r="J10" s="101"/>
    </row>
    <row r="11" spans="1:10" ht="18" customHeight="1" x14ac:dyDescent="0.25">
      <c r="A11" s="90"/>
      <c r="B11" s="86"/>
      <c r="C11" s="95"/>
      <c r="D11" s="95"/>
      <c r="E11" s="102"/>
      <c r="F11" s="103"/>
      <c r="G11" s="103"/>
      <c r="H11" s="103"/>
      <c r="I11" s="103"/>
      <c r="J11" s="104"/>
    </row>
    <row r="13" spans="1:10" x14ac:dyDescent="0.25">
      <c r="A13" s="89" t="s">
        <v>23</v>
      </c>
      <c r="B13" s="59" t="str">
        <f>'S1 Maquette'!B13:B14</f>
        <v xml:space="preserve">1ère année </v>
      </c>
      <c r="C13" s="89" t="s">
        <v>70</v>
      </c>
      <c r="D13" s="89"/>
      <c r="E13" s="111">
        <f>'S1 Maquette'!E13:F14</f>
        <v>0</v>
      </c>
      <c r="F13" s="111"/>
      <c r="G13" s="116" t="s">
        <v>265</v>
      </c>
      <c r="H13" s="56">
        <f>Calcul!D7</f>
        <v>100</v>
      </c>
      <c r="I13" s="56"/>
    </row>
    <row r="14" spans="1:10" x14ac:dyDescent="0.25">
      <c r="A14" s="89"/>
      <c r="B14" s="62"/>
      <c r="C14" s="89"/>
      <c r="D14" s="89"/>
      <c r="E14" s="111"/>
      <c r="F14" s="111"/>
      <c r="G14" s="118"/>
      <c r="H14" s="56"/>
      <c r="I14" s="56"/>
    </row>
    <row r="15" spans="1:10" x14ac:dyDescent="0.25">
      <c r="A15" s="89" t="s">
        <v>203</v>
      </c>
      <c r="B15" s="59" t="s">
        <v>185</v>
      </c>
      <c r="C15" s="91" t="s">
        <v>71</v>
      </c>
      <c r="D15" s="92"/>
      <c r="E15" s="89"/>
      <c r="F15" s="89"/>
      <c r="G15" s="116" t="s">
        <v>190</v>
      </c>
      <c r="H15" s="56">
        <f ca="1">Calcul!D20</f>
        <v>100</v>
      </c>
      <c r="I15" s="56"/>
    </row>
    <row r="16" spans="1:10" x14ac:dyDescent="0.25">
      <c r="A16" s="89"/>
      <c r="B16" s="62"/>
      <c r="C16" s="93"/>
      <c r="D16" s="94"/>
      <c r="E16" s="89"/>
      <c r="F16" s="89"/>
      <c r="G16" s="118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15" customHeight="1" x14ac:dyDescent="0.25">
      <c r="A19" s="25">
        <v>1</v>
      </c>
      <c r="B19" s="5" t="s">
        <v>375</v>
      </c>
      <c r="C19" s="7" t="s">
        <v>33</v>
      </c>
      <c r="D19" s="7">
        <v>3</v>
      </c>
      <c r="E19" s="5" t="s">
        <v>32</v>
      </c>
      <c r="F19" s="5" t="s">
        <v>75</v>
      </c>
      <c r="G19" s="7" t="s">
        <v>376</v>
      </c>
      <c r="H19" s="7"/>
      <c r="I19" s="7"/>
      <c r="J19" s="7"/>
      <c r="K19" s="7"/>
      <c r="L19" s="7"/>
      <c r="M19" s="7"/>
      <c r="N19" s="7"/>
      <c r="O19" s="5" t="s">
        <v>349</v>
      </c>
    </row>
    <row r="20" spans="1:15" s="18" customFormat="1" ht="43.15" customHeight="1" x14ac:dyDescent="0.25">
      <c r="A20" s="25" t="s">
        <v>321</v>
      </c>
      <c r="B20" s="5" t="s">
        <v>377</v>
      </c>
      <c r="C20" s="7" t="s">
        <v>34</v>
      </c>
      <c r="D20" s="7"/>
      <c r="E20" s="5" t="s">
        <v>32</v>
      </c>
      <c r="F20" s="5"/>
      <c r="G20" s="7" t="s">
        <v>378</v>
      </c>
      <c r="H20" s="7" t="s">
        <v>228</v>
      </c>
      <c r="I20" s="7">
        <v>10</v>
      </c>
      <c r="J20" s="7">
        <v>5</v>
      </c>
      <c r="K20" s="7"/>
      <c r="L20" s="7"/>
      <c r="M20" s="7" t="s">
        <v>66</v>
      </c>
      <c r="N20" s="7"/>
      <c r="O20" s="5"/>
    </row>
    <row r="21" spans="1:15" s="18" customFormat="1" ht="43.15" customHeight="1" x14ac:dyDescent="0.25">
      <c r="A21" s="25" t="s">
        <v>325</v>
      </c>
      <c r="B21" s="5" t="s">
        <v>379</v>
      </c>
      <c r="C21" s="7" t="s">
        <v>34</v>
      </c>
      <c r="D21" s="7"/>
      <c r="E21" s="5" t="s">
        <v>32</v>
      </c>
      <c r="F21" s="5" t="s">
        <v>75</v>
      </c>
      <c r="G21" s="7" t="s">
        <v>380</v>
      </c>
      <c r="H21" s="7" t="s">
        <v>228</v>
      </c>
      <c r="I21" s="7">
        <v>10</v>
      </c>
      <c r="J21" s="7">
        <v>5</v>
      </c>
      <c r="K21" s="7"/>
      <c r="L21" s="7"/>
      <c r="M21" s="7" t="s">
        <v>66</v>
      </c>
      <c r="N21" s="7"/>
      <c r="O21" s="5" t="s">
        <v>349</v>
      </c>
    </row>
    <row r="22" spans="1:15" s="18" customFormat="1" ht="43.15" customHeight="1" x14ac:dyDescent="0.25">
      <c r="A22" s="25">
        <v>2</v>
      </c>
      <c r="B22" s="29" t="s">
        <v>381</v>
      </c>
      <c r="C22" s="7" t="s">
        <v>33</v>
      </c>
      <c r="D22" s="7">
        <v>3</v>
      </c>
      <c r="E22" s="5" t="s">
        <v>32</v>
      </c>
      <c r="F22" s="5" t="s">
        <v>75</v>
      </c>
      <c r="G22" s="7" t="s">
        <v>382</v>
      </c>
      <c r="H22" s="7"/>
      <c r="I22" s="7"/>
      <c r="J22" s="7"/>
      <c r="K22" s="7"/>
      <c r="L22" s="7"/>
      <c r="M22" s="7"/>
      <c r="N22" s="7"/>
      <c r="O22" s="5" t="s">
        <v>349</v>
      </c>
    </row>
    <row r="23" spans="1:15" ht="43.15" customHeight="1" x14ac:dyDescent="0.25">
      <c r="A23" s="24" t="s">
        <v>330</v>
      </c>
      <c r="B23" s="28" t="s">
        <v>383</v>
      </c>
      <c r="C23" s="11" t="s">
        <v>34</v>
      </c>
      <c r="D23" s="11"/>
      <c r="E23" s="6" t="s">
        <v>32</v>
      </c>
      <c r="F23" s="6" t="s">
        <v>75</v>
      </c>
      <c r="G23" s="11" t="s">
        <v>384</v>
      </c>
      <c r="H23" s="7" t="s">
        <v>229</v>
      </c>
      <c r="I23" s="7">
        <v>10</v>
      </c>
      <c r="J23" s="7">
        <v>15</v>
      </c>
      <c r="K23" s="7"/>
      <c r="L23" s="11"/>
      <c r="M23" s="11"/>
      <c r="N23" s="11"/>
      <c r="O23" s="5" t="s">
        <v>349</v>
      </c>
    </row>
    <row r="24" spans="1:15" ht="43.15" customHeight="1" x14ac:dyDescent="0.25">
      <c r="A24" s="25" t="s">
        <v>333</v>
      </c>
      <c r="B24" s="29" t="s">
        <v>385</v>
      </c>
      <c r="C24" s="7" t="s">
        <v>34</v>
      </c>
      <c r="D24" s="7"/>
      <c r="E24" s="5" t="s">
        <v>32</v>
      </c>
      <c r="F24" s="5" t="s">
        <v>75</v>
      </c>
      <c r="G24" s="7" t="s">
        <v>386</v>
      </c>
      <c r="H24" s="7" t="s">
        <v>229</v>
      </c>
      <c r="I24" s="7">
        <v>10</v>
      </c>
      <c r="J24" s="7">
        <v>15</v>
      </c>
      <c r="K24" s="7"/>
      <c r="L24" s="7"/>
      <c r="M24" s="7"/>
      <c r="N24" s="7"/>
      <c r="O24" s="5" t="s">
        <v>349</v>
      </c>
    </row>
    <row r="25" spans="1:15" ht="43.15" customHeight="1" x14ac:dyDescent="0.25">
      <c r="A25" s="25">
        <v>3</v>
      </c>
      <c r="B25" s="29" t="s">
        <v>387</v>
      </c>
      <c r="C25" s="7" t="s">
        <v>33</v>
      </c>
      <c r="D25" s="7">
        <v>3</v>
      </c>
      <c r="E25" s="5" t="s">
        <v>32</v>
      </c>
      <c r="F25" s="5" t="s">
        <v>74</v>
      </c>
      <c r="G25" s="7"/>
      <c r="H25" s="7"/>
      <c r="I25" s="7"/>
      <c r="J25" s="7"/>
      <c r="K25" s="7"/>
      <c r="L25" s="7"/>
      <c r="M25" s="7" t="s">
        <v>67</v>
      </c>
      <c r="N25" s="7" t="s">
        <v>373</v>
      </c>
      <c r="O25" s="5" t="s">
        <v>374</v>
      </c>
    </row>
    <row r="26" spans="1:15" ht="43.15" customHeight="1" x14ac:dyDescent="0.25">
      <c r="A26" s="25">
        <v>4</v>
      </c>
      <c r="B26" s="29" t="s">
        <v>498</v>
      </c>
      <c r="C26" s="7" t="s">
        <v>33</v>
      </c>
      <c r="D26" s="7">
        <v>21</v>
      </c>
      <c r="E26" s="5" t="s">
        <v>32</v>
      </c>
      <c r="F26" s="5" t="s">
        <v>75</v>
      </c>
      <c r="G26" s="5" t="s">
        <v>503</v>
      </c>
      <c r="H26" s="7" t="s">
        <v>228</v>
      </c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96" priority="7">
      <formula>$C1="Option"</formula>
    </cfRule>
  </conditionalFormatting>
  <conditionalFormatting sqref="A19:N19 A20:O20 A21:N24 A25:O999">
    <cfRule type="expression" dxfId="95" priority="9">
      <formula>$F19="Fermeture"</formula>
    </cfRule>
    <cfRule type="expression" dxfId="94" priority="10">
      <formula>$F19="Modification"</formula>
    </cfRule>
    <cfRule type="expression" dxfId="93" priority="11">
      <formula>$F19="Création"</formula>
    </cfRule>
  </conditionalFormatting>
  <conditionalFormatting sqref="A1:O9 A10:E10 K10:O11 A11:D11 A12:O12 A13:H13 J13:O16 A14:F14 A15:H15 A16:F16 A17:O18">
    <cfRule type="expression" dxfId="92" priority="16">
      <formula>$F1="Modification"</formula>
    </cfRule>
    <cfRule type="expression" dxfId="91" priority="17">
      <formula>$F1="Création"</formula>
    </cfRule>
  </conditionalFormatting>
  <conditionalFormatting sqref="A1:O9 K10:O11 A12:O12 J13:O16 A17:O18 A10:E10 A11:D11 A13:H13 A14:F14 A15:H15 A16:F16">
    <cfRule type="expression" dxfId="90" priority="15">
      <formula>$F1="Fermeture"</formula>
    </cfRule>
  </conditionalFormatting>
  <conditionalFormatting sqref="N1:N999">
    <cfRule type="expression" dxfId="89" priority="8">
      <formula>$M1="Porteuse"</formula>
    </cfRule>
  </conditionalFormatting>
  <conditionalFormatting sqref="O19">
    <cfRule type="expression" dxfId="88" priority="4">
      <formula>$F19="Fermeture"</formula>
    </cfRule>
    <cfRule type="expression" dxfId="87" priority="5">
      <formula>$F19="Modification"</formula>
    </cfRule>
    <cfRule type="expression" dxfId="86" priority="6">
      <formula>$F19="Création"</formula>
    </cfRule>
  </conditionalFormatting>
  <conditionalFormatting sqref="O21:O24">
    <cfRule type="expression" dxfId="85" priority="1">
      <formula>$F21="Fermeture"</formula>
    </cfRule>
    <cfRule type="expression" dxfId="84" priority="2">
      <formula>$F21="Modification"</formula>
    </cfRule>
    <cfRule type="expression" dxfId="83" priority="3">
      <formula>$F21="Création"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List_NatureELP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0"/>
  <sheetViews>
    <sheetView zoomScale="51" zoomScaleNormal="51" workbookViewId="0">
      <pane ySplit="18" topLeftCell="A19" activePane="bottomLeft" state="frozen"/>
      <selection activeCell="D25" sqref="D25"/>
      <selection pane="bottomLeft" activeCell="A19" sqref="A19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5703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</cols>
  <sheetData>
    <row r="1" spans="1:19" x14ac:dyDescent="0.25">
      <c r="A1" s="88"/>
      <c r="B1" s="88"/>
      <c r="C1" s="88"/>
      <c r="D1" s="88"/>
      <c r="E1" s="88"/>
      <c r="F1" s="88"/>
      <c r="G1" s="88"/>
      <c r="H1" s="88"/>
      <c r="I1" s="88"/>
      <c r="J1" s="38"/>
    </row>
    <row r="2" spans="1:19" x14ac:dyDescent="0.25">
      <c r="A2" s="88"/>
      <c r="B2" s="88"/>
      <c r="C2" s="88"/>
      <c r="D2" s="88"/>
      <c r="E2" s="88"/>
      <c r="F2" s="88"/>
      <c r="G2" s="88"/>
      <c r="H2" s="88"/>
      <c r="I2" s="88"/>
      <c r="J2" s="38"/>
    </row>
    <row r="3" spans="1:19" x14ac:dyDescent="0.25">
      <c r="A3" s="88"/>
      <c r="B3" s="88"/>
      <c r="C3" s="88"/>
      <c r="D3" s="88"/>
      <c r="E3" s="88"/>
      <c r="F3" s="88"/>
      <c r="G3" s="88"/>
      <c r="H3" s="88"/>
      <c r="I3" s="88"/>
      <c r="J3" s="38"/>
    </row>
    <row r="4" spans="1:19" x14ac:dyDescent="0.25">
      <c r="A4" s="88"/>
      <c r="B4" s="88"/>
      <c r="C4" s="88"/>
      <c r="D4" s="88"/>
      <c r="E4" s="88"/>
      <c r="F4" s="88"/>
      <c r="G4" s="88"/>
      <c r="H4" s="88"/>
      <c r="I4" s="88"/>
      <c r="J4" s="38"/>
    </row>
    <row r="5" spans="1:19" x14ac:dyDescent="0.25">
      <c r="A5" s="88"/>
      <c r="B5" s="88"/>
      <c r="C5" s="88"/>
      <c r="D5" s="88"/>
      <c r="E5" s="88"/>
      <c r="F5" s="88"/>
      <c r="G5" s="88"/>
      <c r="H5" s="88"/>
      <c r="I5" s="88"/>
      <c r="J5" s="38"/>
    </row>
    <row r="6" spans="1:19" x14ac:dyDescent="0.25">
      <c r="A6" s="88"/>
      <c r="B6" s="88"/>
      <c r="C6" s="88"/>
      <c r="D6" s="88"/>
      <c r="E6" s="88"/>
      <c r="F6" s="88"/>
      <c r="G6" s="88"/>
      <c r="H6" s="88"/>
      <c r="I6" s="88"/>
      <c r="J6" s="38"/>
    </row>
    <row r="7" spans="1:19" ht="14.45" customHeight="1" x14ac:dyDescent="0.25">
      <c r="A7" s="108" t="s">
        <v>204</v>
      </c>
      <c r="B7" s="107" t="str">
        <f>'Fiche Générale'!B2</f>
        <v>ODYSSEE</v>
      </c>
      <c r="C7" s="90" t="s">
        <v>68</v>
      </c>
      <c r="D7" s="90"/>
      <c r="E7" s="105" t="str">
        <f>'Fiche Générale'!B3</f>
        <v>Ville et environnements urbains</v>
      </c>
      <c r="F7" s="106"/>
      <c r="G7" s="90" t="s">
        <v>202</v>
      </c>
      <c r="H7" s="107" t="str">
        <f>'Fiche Générale'!B4</f>
        <v>-</v>
      </c>
      <c r="I7" s="107"/>
      <c r="J7" s="39"/>
      <c r="K7" s="23"/>
    </row>
    <row r="8" spans="1:19" ht="14.45" customHeight="1" x14ac:dyDescent="0.25">
      <c r="A8" s="109"/>
      <c r="B8" s="107"/>
      <c r="C8" s="90"/>
      <c r="D8" s="90"/>
      <c r="E8" s="105"/>
      <c r="F8" s="106"/>
      <c r="G8" s="90"/>
      <c r="H8" s="107"/>
      <c r="I8" s="107"/>
      <c r="J8" s="39"/>
      <c r="K8" s="23"/>
    </row>
    <row r="9" spans="1:19" ht="14.45" customHeight="1" x14ac:dyDescent="0.25">
      <c r="A9" s="109"/>
      <c r="B9" s="107"/>
      <c r="C9" s="90"/>
      <c r="D9" s="90"/>
      <c r="E9" s="105"/>
      <c r="F9" s="106"/>
      <c r="G9" s="90"/>
      <c r="H9" s="107"/>
      <c r="I9" s="107"/>
      <c r="J9" s="39"/>
      <c r="K9" s="23"/>
    </row>
    <row r="10" spans="1:19" ht="14.45" customHeight="1" x14ac:dyDescent="0.25">
      <c r="A10" s="109"/>
      <c r="B10" s="107"/>
      <c r="C10" s="95" t="s">
        <v>69</v>
      </c>
      <c r="D10" s="95"/>
      <c r="E10" s="99" t="str">
        <f>'Fiche Générale'!A12</f>
        <v>GEOPRAD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10"/>
      <c r="B11" s="107"/>
      <c r="C11" s="95"/>
      <c r="D11" s="95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91" t="s">
        <v>47</v>
      </c>
      <c r="N12" s="92"/>
      <c r="O12" s="123"/>
      <c r="P12" s="91" t="s">
        <v>50</v>
      </c>
      <c r="Q12" s="92"/>
      <c r="R12" s="92"/>
      <c r="S12" s="123"/>
    </row>
    <row r="13" spans="1:19" x14ac:dyDescent="0.25">
      <c r="A13" s="116" t="s">
        <v>23</v>
      </c>
      <c r="B13" s="56" t="str">
        <f>'S2 Maquette'!B13:B14</f>
        <v xml:space="preserve">1ère année </v>
      </c>
      <c r="C13" s="56"/>
      <c r="D13" s="116" t="s">
        <v>25</v>
      </c>
      <c r="E13" s="111">
        <f>'S2 Maquette'!E13:F14</f>
        <v>0</v>
      </c>
      <c r="F13" s="111"/>
      <c r="G13" s="111"/>
      <c r="H13" s="89" t="s">
        <v>188</v>
      </c>
      <c r="I13" s="89"/>
      <c r="J13" s="41"/>
      <c r="M13" s="93"/>
      <c r="N13" s="94"/>
      <c r="O13" s="124"/>
      <c r="P13" s="93"/>
      <c r="Q13" s="94"/>
      <c r="R13" s="94"/>
      <c r="S13" s="124"/>
    </row>
    <row r="14" spans="1:19" x14ac:dyDescent="0.25">
      <c r="A14" s="118"/>
      <c r="B14" s="56"/>
      <c r="C14" s="56"/>
      <c r="D14" s="118"/>
      <c r="E14" s="111"/>
      <c r="F14" s="111"/>
      <c r="G14" s="111"/>
      <c r="H14" s="89"/>
      <c r="I14" s="89"/>
      <c r="J14" s="41"/>
      <c r="M14" s="89" t="s">
        <v>48</v>
      </c>
      <c r="N14" s="91" t="s">
        <v>49</v>
      </c>
      <c r="O14" s="123"/>
      <c r="P14" s="88"/>
      <c r="Q14" s="112"/>
      <c r="R14" s="115"/>
      <c r="S14" s="116"/>
    </row>
    <row r="15" spans="1:19" x14ac:dyDescent="0.25">
      <c r="A15" s="116" t="s">
        <v>24</v>
      </c>
      <c r="B15" s="58" t="str">
        <f>'S2 Maquette'!B15:B16</f>
        <v>Semestre 2</v>
      </c>
      <c r="C15" s="59"/>
      <c r="D15" s="116" t="s">
        <v>55</v>
      </c>
      <c r="E15" s="111">
        <f>'S2 Maquette'!E15:F16</f>
        <v>0</v>
      </c>
      <c r="F15" s="111"/>
      <c r="G15" s="111"/>
      <c r="H15" s="119" t="str">
        <f>'Fiche Générale'!B5</f>
        <v>Session Unique</v>
      </c>
      <c r="I15" s="120"/>
      <c r="J15" s="42"/>
      <c r="M15" s="89"/>
      <c r="N15" s="125"/>
      <c r="O15" s="126"/>
      <c r="P15" s="88"/>
      <c r="Q15" s="113"/>
      <c r="R15" s="115"/>
      <c r="S15" s="117"/>
    </row>
    <row r="16" spans="1:19" x14ac:dyDescent="0.25">
      <c r="A16" s="118"/>
      <c r="B16" s="61"/>
      <c r="C16" s="62"/>
      <c r="D16" s="118"/>
      <c r="E16" s="111"/>
      <c r="F16" s="111"/>
      <c r="G16" s="111"/>
      <c r="H16" s="121"/>
      <c r="I16" s="122"/>
      <c r="J16" s="42"/>
      <c r="M16" s="89"/>
      <c r="N16" s="125"/>
      <c r="O16" s="126"/>
      <c r="P16" s="88"/>
      <c r="Q16" s="113"/>
      <c r="R16" s="115"/>
      <c r="S16" s="117"/>
    </row>
    <row r="17" spans="1:19" x14ac:dyDescent="0.25">
      <c r="L17" s="19"/>
      <c r="M17" s="89"/>
      <c r="N17" s="93"/>
      <c r="O17" s="124"/>
      <c r="P17" s="88"/>
      <c r="Q17" s="114"/>
      <c r="R17" s="115"/>
      <c r="S17" s="118"/>
    </row>
    <row r="18" spans="1:19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198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</row>
    <row r="19" spans="1:19" ht="30.6" customHeight="1" x14ac:dyDescent="0.25">
      <c r="A19" s="47" t="str">
        <f>'S2 Maquette'!B19</f>
        <v>Modélisation</v>
      </c>
      <c r="B19" s="47" t="str">
        <f>'S2 Maquette'!C19</f>
        <v>UE</v>
      </c>
      <c r="C19" s="46" t="str">
        <f>'S2 Maquette'!F19</f>
        <v>Modification</v>
      </c>
      <c r="D19" s="7">
        <v>1</v>
      </c>
      <c r="E19" s="7" t="s">
        <v>501</v>
      </c>
      <c r="F19" s="7" t="s">
        <v>501</v>
      </c>
      <c r="G19" s="44" t="s">
        <v>501</v>
      </c>
      <c r="H19" s="44" t="s">
        <v>501</v>
      </c>
      <c r="I19" s="44" t="s">
        <v>501</v>
      </c>
      <c r="J19" s="44">
        <v>10</v>
      </c>
      <c r="K19" s="44" t="s">
        <v>1</v>
      </c>
      <c r="L19" s="44"/>
      <c r="M19" s="44">
        <v>2</v>
      </c>
      <c r="N19" s="44"/>
      <c r="O19" s="44"/>
      <c r="P19" s="44"/>
      <c r="Q19" s="44"/>
      <c r="R19" s="44"/>
      <c r="S19" s="12"/>
    </row>
    <row r="20" spans="1:19" ht="30.6" customHeight="1" x14ac:dyDescent="0.25">
      <c r="A20" s="47" t="str">
        <f>'S2 Maquette'!B20</f>
        <v>Modélisation spatiale</v>
      </c>
      <c r="B20" s="47" t="str">
        <f>'S2 Maquette'!C20</f>
        <v>ECUE</v>
      </c>
      <c r="C20" s="46">
        <f>'S2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2</v>
      </c>
      <c r="Q20" s="44"/>
      <c r="R20" s="44"/>
      <c r="S20" s="12"/>
    </row>
    <row r="21" spans="1:19" ht="30.6" customHeight="1" x14ac:dyDescent="0.25">
      <c r="A21" s="47" t="str">
        <f>'S2 Maquette'!B21</f>
        <v>Automates cellulaires</v>
      </c>
      <c r="B21" s="47" t="str">
        <f>'S2 Maquette'!C21</f>
        <v>ECUE</v>
      </c>
      <c r="C21" s="46" t="str">
        <f>'S2 Maquette'!F21</f>
        <v>Modification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 t="str">
        <f>'S2 Maquette'!B22</f>
        <v>Outils de l'urbanisme</v>
      </c>
      <c r="B22" s="47" t="str">
        <f>'S2 Maquette'!C22</f>
        <v>UE</v>
      </c>
      <c r="C22" s="46" t="str">
        <f>'S2 Maquette'!F22</f>
        <v>Modification</v>
      </c>
      <c r="D22" s="7">
        <v>1</v>
      </c>
      <c r="E22" s="7" t="s">
        <v>501</v>
      </c>
      <c r="F22" s="7" t="s">
        <v>501</v>
      </c>
      <c r="G22" s="44" t="s">
        <v>501</v>
      </c>
      <c r="H22" s="44" t="s">
        <v>501</v>
      </c>
      <c r="I22" s="44"/>
      <c r="J22" s="44"/>
      <c r="K22" s="44" t="s">
        <v>1</v>
      </c>
      <c r="L22" s="44"/>
      <c r="M22" s="44">
        <v>2</v>
      </c>
      <c r="N22" s="44"/>
      <c r="O22" s="44"/>
      <c r="P22" s="44"/>
      <c r="Q22" s="44"/>
      <c r="R22" s="44"/>
      <c r="S22" s="12"/>
    </row>
    <row r="23" spans="1:19" ht="30.6" customHeight="1" x14ac:dyDescent="0.25">
      <c r="A23" s="47" t="str">
        <f>'S2 Maquette'!B23</f>
        <v>Diagnostic urbain</v>
      </c>
      <c r="B23" s="47" t="str">
        <f>'S2 Maquette'!C23</f>
        <v>ECUE</v>
      </c>
      <c r="C23" s="46" t="str">
        <f>'S2 Maquette'!F23</f>
        <v>Modification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 t="str">
        <f>'S2 Maquette'!B24</f>
        <v>Droit de l'urbanisme</v>
      </c>
      <c r="B24" s="47" t="str">
        <f>'S2 Maquette'!C24</f>
        <v>ECUE</v>
      </c>
      <c r="C24" s="46" t="str">
        <f>'S2 Maquette'!F24</f>
        <v>Modification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 t="str">
        <f>'S2 Maquette'!B25</f>
        <v>Switch ODYSSEE S2</v>
      </c>
      <c r="B25" s="47" t="str">
        <f>'S2 Maquette'!C25</f>
        <v>UE</v>
      </c>
      <c r="C25" s="46" t="str">
        <f>'S2 Maquette'!F25</f>
        <v>Création</v>
      </c>
      <c r="D25" s="7">
        <v>1</v>
      </c>
      <c r="E25" s="7" t="s">
        <v>501</v>
      </c>
      <c r="F25" s="7" t="s">
        <v>501</v>
      </c>
      <c r="G25" s="44" t="s">
        <v>501</v>
      </c>
      <c r="H25" s="44" t="s">
        <v>501</v>
      </c>
      <c r="I25" s="44" t="s">
        <v>501</v>
      </c>
      <c r="J25" s="44">
        <v>10</v>
      </c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 t="str">
        <f>'S2 Maquette'!B26</f>
        <v>Stage</v>
      </c>
      <c r="B26" s="47" t="str">
        <f>'S2 Maquette'!C26</f>
        <v>UE</v>
      </c>
      <c r="C26" s="46" t="str">
        <f>'S2 Maquette'!F26</f>
        <v>Modification</v>
      </c>
      <c r="D26" s="7">
        <v>4</v>
      </c>
      <c r="E26" s="7" t="s">
        <v>501</v>
      </c>
      <c r="F26" s="7" t="s">
        <v>501</v>
      </c>
      <c r="G26" s="44" t="s">
        <v>501</v>
      </c>
      <c r="H26" s="44" t="s">
        <v>501</v>
      </c>
      <c r="I26" s="44" t="s">
        <v>501</v>
      </c>
      <c r="J26" s="44">
        <v>10</v>
      </c>
      <c r="K26" s="44" t="s">
        <v>1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6" customHeight="1" x14ac:dyDescent="0.25">
      <c r="A27" s="47">
        <f>'S2 Maquette'!B27</f>
        <v>0</v>
      </c>
      <c r="B27" s="47">
        <f>'S2 Maquette'!C27</f>
        <v>0</v>
      </c>
      <c r="C27" s="46">
        <f>'S2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82" priority="7">
      <formula>$C1="Parcours Pédagogique"</formula>
    </cfRule>
    <cfRule type="expression" dxfId="81" priority="8">
      <formula>$C1="BLOC"</formula>
    </cfRule>
    <cfRule type="expression" dxfId="80" priority="9">
      <formula>$C1="OPTION"</formula>
    </cfRule>
  </conditionalFormatting>
  <conditionalFormatting sqref="A18:S300">
    <cfRule type="expression" dxfId="79" priority="16">
      <formula>$C18="Modification MCC"</formula>
    </cfRule>
    <cfRule type="expression" dxfId="78" priority="17">
      <formula>$C18="Modification"</formula>
    </cfRule>
    <cfRule type="expression" dxfId="77" priority="18">
      <formula>$C18="Création"</formula>
    </cfRule>
    <cfRule type="expression" dxfId="76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75" priority="13">
      <formula>$D1="Modification"</formula>
    </cfRule>
    <cfRule type="expression" dxfId="74" priority="14">
      <formula>$D1="Création"</formula>
    </cfRule>
    <cfRule type="expression" dxfId="73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72" priority="12">
      <formula>$D1="Modification MCC"</formula>
    </cfRule>
  </conditionalFormatting>
  <conditionalFormatting sqref="J1:J999">
    <cfRule type="expression" dxfId="71" priority="4">
      <formula>$I1="NON"</formula>
    </cfRule>
  </conditionalFormatting>
  <conditionalFormatting sqref="L18:L300">
    <cfRule type="expression" dxfId="70" priority="10">
      <formula>$K18="CT (Contrôle terminal)"</formula>
    </cfRule>
    <cfRule type="expression" dxfId="69" priority="11">
      <formula>$K18="CCI (CC Intégral)"</formula>
    </cfRule>
  </conditionalFormatting>
  <conditionalFormatting sqref="M1:M999">
    <cfRule type="expression" dxfId="68" priority="6">
      <formula>$K1="CT (Contrôle terminal)"</formula>
    </cfRule>
  </conditionalFormatting>
  <conditionalFormatting sqref="N1:O999">
    <cfRule type="expression" dxfId="67" priority="3">
      <formula>$K1="CCI (CC Intégral)"</formula>
    </cfRule>
  </conditionalFormatting>
  <conditionalFormatting sqref="P19:S300">
    <cfRule type="expression" dxfId="66" priority="5">
      <formula>$H$15="Session Unique"</formula>
    </cfRule>
  </conditionalFormatting>
  <conditionalFormatting sqref="Q1:R999">
    <cfRule type="expression" dxfId="65" priority="1">
      <formula>$P1="Autres"</formula>
    </cfRule>
  </conditionalFormatting>
  <conditionalFormatting sqref="S1:S999">
    <cfRule type="expression" dxfId="64" priority="2">
      <formula>$P1="CT (Contrôle terminal)"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45" zoomScaleNormal="100" workbookViewId="0">
      <selection activeCell="A45" sqref="A45"/>
    </sheetView>
  </sheetViews>
  <sheetFormatPr baseColWidth="10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18" customHeight="1" x14ac:dyDescent="0.25">
      <c r="A7" s="90" t="s">
        <v>201</v>
      </c>
      <c r="B7" s="84" t="str">
        <f>'Fiche Générale'!B2</f>
        <v>ODYSSEE</v>
      </c>
      <c r="C7" s="90" t="s">
        <v>68</v>
      </c>
      <c r="D7" s="90"/>
      <c r="E7" s="96" t="str">
        <f>'Fiche Générale'!B3</f>
        <v>Ville et environnements urbains</v>
      </c>
      <c r="F7" s="84"/>
      <c r="G7" s="90" t="s">
        <v>200</v>
      </c>
      <c r="H7" s="87" t="str">
        <f>'Fiche Générale'!B4</f>
        <v>-</v>
      </c>
      <c r="I7" s="87"/>
      <c r="J7" s="87"/>
    </row>
    <row r="8" spans="1:10" ht="18" customHeight="1" x14ac:dyDescent="0.25">
      <c r="A8" s="90"/>
      <c r="B8" s="85"/>
      <c r="C8" s="90"/>
      <c r="D8" s="90"/>
      <c r="E8" s="97"/>
      <c r="F8" s="85"/>
      <c r="G8" s="90"/>
      <c r="H8" s="87"/>
      <c r="I8" s="87"/>
      <c r="J8" s="87"/>
    </row>
    <row r="9" spans="1:10" ht="18" customHeight="1" x14ac:dyDescent="0.25">
      <c r="A9" s="90"/>
      <c r="B9" s="85"/>
      <c r="C9" s="90"/>
      <c r="D9" s="90"/>
      <c r="E9" s="98"/>
      <c r="F9" s="86"/>
      <c r="G9" s="90"/>
      <c r="H9" s="87"/>
      <c r="I9" s="87"/>
      <c r="J9" s="87"/>
    </row>
    <row r="10" spans="1:10" ht="18" customHeight="1" x14ac:dyDescent="0.25">
      <c r="A10" s="90"/>
      <c r="B10" s="85"/>
      <c r="C10" s="95" t="s">
        <v>69</v>
      </c>
      <c r="D10" s="95"/>
      <c r="E10" s="99" t="str">
        <f>'Fiche Générale'!C12</f>
        <v>GEOPRAD</v>
      </c>
      <c r="F10" s="100"/>
      <c r="G10" s="100"/>
      <c r="H10" s="100"/>
      <c r="I10" s="100"/>
      <c r="J10" s="101"/>
    </row>
    <row r="11" spans="1:10" ht="18" customHeight="1" x14ac:dyDescent="0.25">
      <c r="A11" s="90"/>
      <c r="B11" s="86"/>
      <c r="C11" s="95"/>
      <c r="D11" s="95"/>
      <c r="E11" s="102"/>
      <c r="F11" s="103"/>
      <c r="G11" s="103"/>
      <c r="H11" s="103"/>
      <c r="I11" s="103"/>
      <c r="J11" s="104"/>
    </row>
    <row r="13" spans="1:10" x14ac:dyDescent="0.25">
      <c r="A13" s="89" t="s">
        <v>23</v>
      </c>
      <c r="B13" s="59" t="s">
        <v>186</v>
      </c>
      <c r="C13" s="89" t="s">
        <v>70</v>
      </c>
      <c r="D13" s="89"/>
      <c r="E13" s="111">
        <f>'S1 Maquette'!E13:F14</f>
        <v>0</v>
      </c>
      <c r="F13" s="111"/>
      <c r="G13" s="89" t="s">
        <v>265</v>
      </c>
      <c r="H13" s="56">
        <f>Calcul!G7</f>
        <v>762</v>
      </c>
      <c r="I13" s="56"/>
    </row>
    <row r="14" spans="1:10" x14ac:dyDescent="0.25">
      <c r="A14" s="89"/>
      <c r="B14" s="62"/>
      <c r="C14" s="89"/>
      <c r="D14" s="89"/>
      <c r="E14" s="111"/>
      <c r="F14" s="111"/>
      <c r="G14" s="89"/>
      <c r="H14" s="56"/>
      <c r="I14" s="56"/>
    </row>
    <row r="15" spans="1:10" x14ac:dyDescent="0.25">
      <c r="A15" s="89" t="s">
        <v>203</v>
      </c>
      <c r="B15" s="59" t="s">
        <v>187</v>
      </c>
      <c r="C15" s="91" t="s">
        <v>71</v>
      </c>
      <c r="D15" s="92"/>
      <c r="E15" s="89"/>
      <c r="F15" s="89"/>
      <c r="G15" s="89" t="s">
        <v>190</v>
      </c>
      <c r="H15" s="56">
        <f>Calcul!G20</f>
        <v>393</v>
      </c>
      <c r="I15" s="56"/>
    </row>
    <row r="16" spans="1:10" x14ac:dyDescent="0.25">
      <c r="A16" s="89"/>
      <c r="B16" s="62"/>
      <c r="C16" s="93"/>
      <c r="D16" s="94"/>
      <c r="E16" s="89"/>
      <c r="F16" s="89"/>
      <c r="G16" s="89"/>
      <c r="H16" s="56"/>
      <c r="I16" s="5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15" customHeight="1" x14ac:dyDescent="0.25">
      <c r="A19" s="25">
        <v>1</v>
      </c>
      <c r="B19" s="5" t="s">
        <v>388</v>
      </c>
      <c r="C19" s="7" t="s">
        <v>33</v>
      </c>
      <c r="D19" s="7">
        <v>3</v>
      </c>
      <c r="E19" s="5" t="s">
        <v>32</v>
      </c>
      <c r="F19" s="5" t="s">
        <v>75</v>
      </c>
      <c r="G19" s="7" t="s">
        <v>389</v>
      </c>
      <c r="H19" s="7"/>
      <c r="I19" s="7"/>
      <c r="J19" s="7"/>
      <c r="K19" s="7"/>
      <c r="L19" s="7"/>
      <c r="M19" s="7"/>
      <c r="N19" s="5"/>
      <c r="O19" s="5" t="s">
        <v>361</v>
      </c>
    </row>
    <row r="20" spans="1:15" s="18" customFormat="1" ht="43.15" customHeight="1" x14ac:dyDescent="0.25">
      <c r="A20" s="25" t="s">
        <v>321</v>
      </c>
      <c r="B20" s="5" t="s">
        <v>390</v>
      </c>
      <c r="C20" s="7" t="s">
        <v>34</v>
      </c>
      <c r="D20" s="7"/>
      <c r="E20" s="5" t="s">
        <v>32</v>
      </c>
      <c r="F20" s="5" t="s">
        <v>75</v>
      </c>
      <c r="G20" s="7" t="s">
        <v>391</v>
      </c>
      <c r="H20" s="7" t="s">
        <v>228</v>
      </c>
      <c r="I20" s="7">
        <v>25</v>
      </c>
      <c r="J20" s="7">
        <v>10</v>
      </c>
      <c r="K20" s="7"/>
      <c r="L20" s="7"/>
      <c r="M20" s="7"/>
      <c r="N20" s="5"/>
      <c r="O20" s="5" t="s">
        <v>392</v>
      </c>
    </row>
    <row r="21" spans="1:15" s="18" customFormat="1" ht="43.15" customHeight="1" x14ac:dyDescent="0.25">
      <c r="A21" s="25" t="s">
        <v>325</v>
      </c>
      <c r="B21" s="5" t="s">
        <v>393</v>
      </c>
      <c r="C21" s="7" t="s">
        <v>34</v>
      </c>
      <c r="D21" s="7"/>
      <c r="E21" s="5" t="s">
        <v>32</v>
      </c>
      <c r="F21" s="5" t="s">
        <v>75</v>
      </c>
      <c r="G21" s="7" t="s">
        <v>394</v>
      </c>
      <c r="H21" s="7" t="s">
        <v>229</v>
      </c>
      <c r="I21" s="7">
        <v>10</v>
      </c>
      <c r="J21" s="7">
        <v>10</v>
      </c>
      <c r="K21" s="7"/>
      <c r="L21" s="7"/>
      <c r="M21" s="7"/>
      <c r="N21" s="5"/>
      <c r="O21" s="5" t="s">
        <v>392</v>
      </c>
    </row>
    <row r="22" spans="1:15" s="18" customFormat="1" ht="43.15" customHeight="1" x14ac:dyDescent="0.25">
      <c r="A22" s="25">
        <v>2</v>
      </c>
      <c r="B22" s="29" t="s">
        <v>395</v>
      </c>
      <c r="C22" s="7" t="s">
        <v>33</v>
      </c>
      <c r="D22" s="7">
        <v>6</v>
      </c>
      <c r="E22" s="5" t="s">
        <v>32</v>
      </c>
      <c r="F22" s="5" t="s">
        <v>75</v>
      </c>
      <c r="G22" s="7" t="s">
        <v>396</v>
      </c>
      <c r="H22" s="7"/>
      <c r="I22" s="7"/>
      <c r="J22" s="7"/>
      <c r="K22" s="7"/>
      <c r="L22" s="7"/>
      <c r="M22" s="7"/>
      <c r="N22" s="5"/>
      <c r="O22" s="5" t="s">
        <v>392</v>
      </c>
    </row>
    <row r="23" spans="1:15" s="18" customFormat="1" ht="43.15" customHeight="1" x14ac:dyDescent="0.25">
      <c r="A23" s="24" t="s">
        <v>330</v>
      </c>
      <c r="B23" s="28" t="s">
        <v>397</v>
      </c>
      <c r="C23" s="11" t="s">
        <v>34</v>
      </c>
      <c r="D23" s="11"/>
      <c r="E23" s="6" t="s">
        <v>32</v>
      </c>
      <c r="F23" s="6" t="s">
        <v>75</v>
      </c>
      <c r="G23" s="11" t="s">
        <v>398</v>
      </c>
      <c r="H23" s="7" t="s">
        <v>229</v>
      </c>
      <c r="I23" s="11">
        <v>15</v>
      </c>
      <c r="J23" s="11">
        <v>15</v>
      </c>
      <c r="K23" s="11"/>
      <c r="L23" s="11"/>
      <c r="M23" s="11"/>
      <c r="N23" s="6"/>
      <c r="O23" s="5" t="s">
        <v>392</v>
      </c>
    </row>
    <row r="24" spans="1:15" ht="43.15" customHeight="1" x14ac:dyDescent="0.25">
      <c r="A24" s="25" t="s">
        <v>333</v>
      </c>
      <c r="B24" s="29" t="s">
        <v>399</v>
      </c>
      <c r="C24" s="7" t="s">
        <v>34</v>
      </c>
      <c r="D24" s="7"/>
      <c r="E24" s="5" t="s">
        <v>32</v>
      </c>
      <c r="F24" s="5" t="s">
        <v>75</v>
      </c>
      <c r="G24" s="7" t="s">
        <v>400</v>
      </c>
      <c r="H24" s="7" t="s">
        <v>229</v>
      </c>
      <c r="I24" s="7">
        <v>10</v>
      </c>
      <c r="J24" s="7">
        <v>10</v>
      </c>
      <c r="K24" s="7"/>
      <c r="L24" s="7"/>
      <c r="M24" s="7"/>
      <c r="N24" s="5"/>
      <c r="O24" s="5" t="s">
        <v>392</v>
      </c>
    </row>
    <row r="25" spans="1:15" ht="43.15" customHeight="1" x14ac:dyDescent="0.25">
      <c r="A25" s="25" t="s">
        <v>401</v>
      </c>
      <c r="B25" s="29" t="s">
        <v>402</v>
      </c>
      <c r="C25" s="7" t="s">
        <v>34</v>
      </c>
      <c r="D25" s="7"/>
      <c r="E25" s="5" t="s">
        <v>32</v>
      </c>
      <c r="F25" s="5" t="s">
        <v>75</v>
      </c>
      <c r="G25" s="7" t="s">
        <v>403</v>
      </c>
      <c r="H25" s="7" t="s">
        <v>229</v>
      </c>
      <c r="I25" s="7">
        <v>10</v>
      </c>
      <c r="J25" s="7">
        <v>10</v>
      </c>
      <c r="K25" s="7"/>
      <c r="L25" s="7"/>
      <c r="M25" s="7"/>
      <c r="N25" s="5"/>
      <c r="O25" s="5" t="s">
        <v>404</v>
      </c>
    </row>
    <row r="26" spans="1:15" ht="43.15" customHeight="1" x14ac:dyDescent="0.25">
      <c r="A26" s="25" t="s">
        <v>405</v>
      </c>
      <c r="B26" s="29" t="s">
        <v>406</v>
      </c>
      <c r="C26" s="7" t="s">
        <v>34</v>
      </c>
      <c r="D26" s="7"/>
      <c r="E26" s="5" t="s">
        <v>32</v>
      </c>
      <c r="F26" s="5" t="s">
        <v>76</v>
      </c>
      <c r="G26" s="7" t="s">
        <v>407</v>
      </c>
      <c r="H26" s="7"/>
      <c r="I26" s="7"/>
      <c r="J26" s="7"/>
      <c r="K26" s="7"/>
      <c r="L26" s="7"/>
      <c r="M26" s="7"/>
      <c r="N26" s="5"/>
      <c r="O26" s="5" t="s">
        <v>408</v>
      </c>
    </row>
    <row r="27" spans="1:15" ht="43.15" customHeight="1" x14ac:dyDescent="0.25">
      <c r="A27" s="25" t="s">
        <v>409</v>
      </c>
      <c r="B27" s="29" t="s">
        <v>410</v>
      </c>
      <c r="C27" s="7" t="s">
        <v>34</v>
      </c>
      <c r="D27" s="7"/>
      <c r="E27" s="5" t="s">
        <v>32</v>
      </c>
      <c r="F27" s="5" t="s">
        <v>75</v>
      </c>
      <c r="G27" s="7" t="s">
        <v>411</v>
      </c>
      <c r="H27" s="7" t="s">
        <v>229</v>
      </c>
      <c r="I27" s="7">
        <v>10</v>
      </c>
      <c r="J27" s="7">
        <v>5</v>
      </c>
      <c r="K27" s="7"/>
      <c r="L27" s="7"/>
      <c r="M27" s="7"/>
      <c r="N27" s="5"/>
      <c r="O27" s="5" t="s">
        <v>404</v>
      </c>
    </row>
    <row r="28" spans="1:15" ht="43.15" customHeight="1" x14ac:dyDescent="0.25">
      <c r="A28" s="25" t="s">
        <v>412</v>
      </c>
      <c r="B28" s="29" t="s">
        <v>413</v>
      </c>
      <c r="C28" s="7" t="s">
        <v>34</v>
      </c>
      <c r="D28" s="7"/>
      <c r="E28" s="5" t="s">
        <v>32</v>
      </c>
      <c r="F28" s="5" t="s">
        <v>76</v>
      </c>
      <c r="G28" s="7" t="s">
        <v>414</v>
      </c>
      <c r="H28" s="7"/>
      <c r="I28" s="7"/>
      <c r="J28" s="7"/>
      <c r="K28" s="7"/>
      <c r="L28" s="7"/>
      <c r="M28" s="7"/>
      <c r="N28" s="5"/>
      <c r="O28" s="5" t="s">
        <v>408</v>
      </c>
    </row>
    <row r="29" spans="1:15" ht="43.15" customHeight="1" x14ac:dyDescent="0.25">
      <c r="A29" s="25">
        <v>3</v>
      </c>
      <c r="B29" s="29" t="s">
        <v>415</v>
      </c>
      <c r="C29" s="7" t="s">
        <v>33</v>
      </c>
      <c r="D29" s="7">
        <v>6</v>
      </c>
      <c r="E29" s="5" t="s">
        <v>32</v>
      </c>
      <c r="F29" s="5" t="s">
        <v>75</v>
      </c>
      <c r="G29" s="7" t="s">
        <v>416</v>
      </c>
      <c r="H29" s="7"/>
      <c r="I29" s="7"/>
      <c r="J29" s="7"/>
      <c r="K29" s="7"/>
      <c r="L29" s="7"/>
      <c r="M29" s="7"/>
      <c r="N29" s="5"/>
      <c r="O29" s="5" t="s">
        <v>417</v>
      </c>
    </row>
    <row r="30" spans="1:15" ht="43.15" customHeight="1" x14ac:dyDescent="0.25">
      <c r="A30" s="25" t="s">
        <v>338</v>
      </c>
      <c r="B30" s="29" t="s">
        <v>418</v>
      </c>
      <c r="C30" s="7" t="s">
        <v>34</v>
      </c>
      <c r="D30" s="7"/>
      <c r="E30" s="5" t="s">
        <v>32</v>
      </c>
      <c r="F30" s="5"/>
      <c r="G30" s="7" t="s">
        <v>419</v>
      </c>
      <c r="H30" s="7" t="s">
        <v>229</v>
      </c>
      <c r="I30" s="16">
        <v>12</v>
      </c>
      <c r="J30" s="7">
        <v>10</v>
      </c>
      <c r="K30" s="7"/>
      <c r="L30" s="7"/>
      <c r="M30" s="7" t="s">
        <v>66</v>
      </c>
      <c r="N30" s="5"/>
      <c r="O30" s="5"/>
    </row>
    <row r="31" spans="1:15" ht="43.15" customHeight="1" x14ac:dyDescent="0.25">
      <c r="A31" s="25" t="s">
        <v>341</v>
      </c>
      <c r="B31" s="29" t="s">
        <v>420</v>
      </c>
      <c r="C31" s="7" t="s">
        <v>34</v>
      </c>
      <c r="D31" s="7"/>
      <c r="E31" s="5" t="s">
        <v>32</v>
      </c>
      <c r="F31" s="5" t="s">
        <v>75</v>
      </c>
      <c r="G31" s="7" t="s">
        <v>421</v>
      </c>
      <c r="H31" s="7" t="s">
        <v>228</v>
      </c>
      <c r="I31" s="7">
        <v>16</v>
      </c>
      <c r="J31" s="7">
        <v>0</v>
      </c>
      <c r="K31" s="7"/>
      <c r="L31" s="7"/>
      <c r="M31" s="7" t="s">
        <v>67</v>
      </c>
      <c r="N31" s="7" t="s">
        <v>422</v>
      </c>
      <c r="O31" s="5" t="s">
        <v>404</v>
      </c>
    </row>
    <row r="32" spans="1:15" ht="43.15" customHeight="1" x14ac:dyDescent="0.25">
      <c r="A32" s="25" t="s">
        <v>344</v>
      </c>
      <c r="B32" s="29" t="s">
        <v>423</v>
      </c>
      <c r="C32" s="7" t="s">
        <v>34</v>
      </c>
      <c r="D32" s="7"/>
      <c r="E32" s="5" t="s">
        <v>32</v>
      </c>
      <c r="F32" s="5" t="s">
        <v>74</v>
      </c>
      <c r="G32" s="7"/>
      <c r="H32" s="7" t="s">
        <v>228</v>
      </c>
      <c r="I32" s="7">
        <v>10</v>
      </c>
      <c r="J32" s="7">
        <v>15</v>
      </c>
      <c r="K32" s="7"/>
      <c r="L32" s="7"/>
      <c r="M32" s="7"/>
      <c r="N32" s="5"/>
      <c r="O32" s="5" t="s">
        <v>424</v>
      </c>
    </row>
    <row r="33" spans="1:15" ht="43.15" customHeight="1" x14ac:dyDescent="0.25">
      <c r="A33" s="25" t="s">
        <v>425</v>
      </c>
      <c r="B33" s="29" t="s">
        <v>426</v>
      </c>
      <c r="C33" s="7" t="s">
        <v>34</v>
      </c>
      <c r="D33" s="7"/>
      <c r="E33" s="5" t="s">
        <v>32</v>
      </c>
      <c r="F33" s="5" t="s">
        <v>76</v>
      </c>
      <c r="G33" s="7" t="s">
        <v>427</v>
      </c>
      <c r="H33" s="7" t="s">
        <v>228</v>
      </c>
      <c r="I33" s="7"/>
      <c r="J33" s="7"/>
      <c r="K33" s="7"/>
      <c r="L33" s="7"/>
      <c r="M33" s="7" t="s">
        <v>66</v>
      </c>
      <c r="N33" s="5"/>
      <c r="O33" s="5" t="s">
        <v>428</v>
      </c>
    </row>
    <row r="34" spans="1:15" ht="43.15" customHeight="1" x14ac:dyDescent="0.25">
      <c r="A34" s="25" t="s">
        <v>429</v>
      </c>
      <c r="B34" s="29" t="s">
        <v>430</v>
      </c>
      <c r="C34" s="7" t="s">
        <v>34</v>
      </c>
      <c r="D34" s="7"/>
      <c r="E34" s="5" t="s">
        <v>32</v>
      </c>
      <c r="F34" s="5" t="s">
        <v>76</v>
      </c>
      <c r="G34" s="7" t="s">
        <v>431</v>
      </c>
      <c r="H34" s="7" t="s">
        <v>228</v>
      </c>
      <c r="I34" s="7"/>
      <c r="J34" s="7"/>
      <c r="K34" s="7"/>
      <c r="L34" s="7"/>
      <c r="M34" s="7" t="s">
        <v>66</v>
      </c>
      <c r="N34" s="5"/>
      <c r="O34" s="5" t="s">
        <v>408</v>
      </c>
    </row>
    <row r="35" spans="1:15" ht="43.15" customHeight="1" x14ac:dyDescent="0.25">
      <c r="A35" s="25" t="s">
        <v>432</v>
      </c>
      <c r="B35" s="29" t="s">
        <v>433</v>
      </c>
      <c r="C35" s="7" t="s">
        <v>34</v>
      </c>
      <c r="D35" s="7"/>
      <c r="E35" s="5" t="s">
        <v>32</v>
      </c>
      <c r="F35" s="5" t="s">
        <v>76</v>
      </c>
      <c r="G35" s="7" t="s">
        <v>434</v>
      </c>
      <c r="H35" s="7" t="s">
        <v>228</v>
      </c>
      <c r="I35" s="7"/>
      <c r="J35" s="7"/>
      <c r="K35" s="7"/>
      <c r="L35" s="7"/>
      <c r="M35" s="7" t="s">
        <v>66</v>
      </c>
      <c r="N35" s="5"/>
      <c r="O35" s="5" t="s">
        <v>435</v>
      </c>
    </row>
    <row r="36" spans="1:15" ht="43.15" customHeight="1" x14ac:dyDescent="0.25">
      <c r="A36" s="25">
        <v>4</v>
      </c>
      <c r="B36" s="29" t="s">
        <v>436</v>
      </c>
      <c r="C36" s="7" t="s">
        <v>33</v>
      </c>
      <c r="D36" s="7">
        <v>6</v>
      </c>
      <c r="E36" s="5" t="s">
        <v>32</v>
      </c>
      <c r="F36" s="5" t="s">
        <v>75</v>
      </c>
      <c r="G36" s="7" t="s">
        <v>437</v>
      </c>
      <c r="H36" s="7"/>
      <c r="I36" s="7"/>
      <c r="J36" s="7"/>
      <c r="K36" s="7"/>
      <c r="L36" s="7"/>
      <c r="M36" s="7"/>
      <c r="N36" s="5"/>
      <c r="O36" s="5" t="s">
        <v>438</v>
      </c>
    </row>
    <row r="37" spans="1:15" ht="43.15" customHeight="1" x14ac:dyDescent="0.25">
      <c r="A37" s="25" t="s">
        <v>350</v>
      </c>
      <c r="B37" s="29" t="s">
        <v>439</v>
      </c>
      <c r="C37" s="7" t="s">
        <v>34</v>
      </c>
      <c r="D37" s="7"/>
      <c r="E37" s="5" t="s">
        <v>32</v>
      </c>
      <c r="F37" s="5" t="s">
        <v>74</v>
      </c>
      <c r="G37" s="7"/>
      <c r="H37" s="7" t="s">
        <v>228</v>
      </c>
      <c r="I37" s="7">
        <v>10</v>
      </c>
      <c r="J37" s="7">
        <v>15</v>
      </c>
      <c r="K37" s="7"/>
      <c r="L37" s="7"/>
      <c r="M37" s="7"/>
      <c r="N37" s="5"/>
      <c r="O37" s="5"/>
    </row>
    <row r="38" spans="1:15" ht="43.15" customHeight="1" x14ac:dyDescent="0.25">
      <c r="A38" s="25" t="s">
        <v>353</v>
      </c>
      <c r="B38" s="29" t="s">
        <v>440</v>
      </c>
      <c r="C38" s="7" t="s">
        <v>34</v>
      </c>
      <c r="D38" s="7"/>
      <c r="E38" s="5" t="s">
        <v>32</v>
      </c>
      <c r="F38" s="5" t="s">
        <v>74</v>
      </c>
      <c r="G38" s="7"/>
      <c r="H38" s="7" t="s">
        <v>228</v>
      </c>
      <c r="I38" s="7">
        <v>10</v>
      </c>
      <c r="J38" s="7">
        <v>20</v>
      </c>
      <c r="K38" s="7"/>
      <c r="L38" s="7"/>
      <c r="M38" s="7" t="s">
        <v>66</v>
      </c>
      <c r="N38" s="5"/>
      <c r="O38" s="5"/>
    </row>
    <row r="39" spans="1:15" ht="43.15" customHeight="1" x14ac:dyDescent="0.25">
      <c r="A39" s="25" t="s">
        <v>356</v>
      </c>
      <c r="B39" s="29" t="s">
        <v>441</v>
      </c>
      <c r="C39" s="7" t="s">
        <v>34</v>
      </c>
      <c r="D39" s="7"/>
      <c r="E39" s="5" t="s">
        <v>32</v>
      </c>
      <c r="F39" s="5" t="s">
        <v>75</v>
      </c>
      <c r="G39" s="7"/>
      <c r="H39" s="7" t="s">
        <v>228</v>
      </c>
      <c r="I39" s="7">
        <v>10</v>
      </c>
      <c r="J39" s="7">
        <v>30</v>
      </c>
      <c r="K39" s="7"/>
      <c r="L39" s="7"/>
      <c r="M39" s="7" t="s">
        <v>67</v>
      </c>
      <c r="N39" s="7" t="s">
        <v>422</v>
      </c>
      <c r="O39" s="5" t="s">
        <v>442</v>
      </c>
    </row>
    <row r="40" spans="1:15" ht="43.15" customHeight="1" x14ac:dyDescent="0.25">
      <c r="A40" s="25">
        <v>5</v>
      </c>
      <c r="B40" s="29" t="s">
        <v>443</v>
      </c>
      <c r="C40" s="7" t="s">
        <v>33</v>
      </c>
      <c r="D40" s="7">
        <v>6</v>
      </c>
      <c r="E40" s="5" t="s">
        <v>32</v>
      </c>
      <c r="F40" s="5" t="s">
        <v>75</v>
      </c>
      <c r="G40" s="7" t="s">
        <v>444</v>
      </c>
      <c r="H40" s="7"/>
      <c r="I40" s="7"/>
      <c r="J40" s="7"/>
      <c r="K40" s="7"/>
      <c r="L40" s="7"/>
      <c r="M40" s="7"/>
      <c r="N40" s="5"/>
      <c r="O40" s="5" t="s">
        <v>445</v>
      </c>
    </row>
    <row r="41" spans="1:15" ht="43.15" customHeight="1" x14ac:dyDescent="0.25">
      <c r="A41" s="25" t="s">
        <v>362</v>
      </c>
      <c r="B41" s="29" t="s">
        <v>446</v>
      </c>
      <c r="C41" s="7" t="s">
        <v>34</v>
      </c>
      <c r="D41" s="7"/>
      <c r="E41" s="5" t="s">
        <v>32</v>
      </c>
      <c r="F41" s="5" t="s">
        <v>75</v>
      </c>
      <c r="G41" s="7" t="s">
        <v>447</v>
      </c>
      <c r="H41" s="7" t="s">
        <v>228</v>
      </c>
      <c r="I41" s="7">
        <v>20</v>
      </c>
      <c r="J41" s="7">
        <v>15</v>
      </c>
      <c r="K41" s="7"/>
      <c r="L41" s="7"/>
      <c r="M41" s="7"/>
      <c r="N41" s="5"/>
      <c r="O41" s="5" t="s">
        <v>448</v>
      </c>
    </row>
    <row r="42" spans="1:15" ht="43.15" customHeight="1" x14ac:dyDescent="0.25">
      <c r="A42" s="25" t="s">
        <v>365</v>
      </c>
      <c r="B42" s="29" t="s">
        <v>449</v>
      </c>
      <c r="C42" s="7" t="s">
        <v>34</v>
      </c>
      <c r="D42" s="7"/>
      <c r="E42" s="5" t="s">
        <v>32</v>
      </c>
      <c r="F42" s="5" t="s">
        <v>74</v>
      </c>
      <c r="G42" s="7"/>
      <c r="H42" s="7" t="s">
        <v>228</v>
      </c>
      <c r="I42" s="7">
        <v>20</v>
      </c>
      <c r="J42" s="7">
        <v>15</v>
      </c>
      <c r="K42" s="7"/>
      <c r="L42" s="7"/>
      <c r="M42" s="7"/>
      <c r="N42" s="5"/>
      <c r="O42" s="5"/>
    </row>
    <row r="43" spans="1:15" ht="43.15" customHeight="1" x14ac:dyDescent="0.25">
      <c r="A43" s="25" t="s">
        <v>368</v>
      </c>
      <c r="B43" s="29" t="s">
        <v>450</v>
      </c>
      <c r="C43" s="7" t="s">
        <v>34</v>
      </c>
      <c r="D43" s="7"/>
      <c r="E43" s="5" t="s">
        <v>32</v>
      </c>
      <c r="F43" s="5" t="s">
        <v>76</v>
      </c>
      <c r="G43" s="7" t="s">
        <v>451</v>
      </c>
      <c r="H43" s="7" t="s">
        <v>228</v>
      </c>
      <c r="I43" s="7"/>
      <c r="J43" s="7"/>
      <c r="K43" s="7"/>
      <c r="L43" s="7"/>
      <c r="M43" s="7"/>
      <c r="N43" s="5"/>
      <c r="O43" s="5" t="s">
        <v>452</v>
      </c>
    </row>
    <row r="44" spans="1:15" ht="43.15" customHeight="1" x14ac:dyDescent="0.25">
      <c r="A44" s="25">
        <v>6</v>
      </c>
      <c r="B44" s="29" t="s">
        <v>453</v>
      </c>
      <c r="C44" s="7" t="s">
        <v>33</v>
      </c>
      <c r="D44" s="7">
        <v>3</v>
      </c>
      <c r="E44" s="5" t="s">
        <v>32</v>
      </c>
      <c r="F44" s="5" t="s">
        <v>74</v>
      </c>
      <c r="G44" s="7"/>
      <c r="H44" s="7"/>
      <c r="I44" s="7"/>
      <c r="J44" s="7"/>
      <c r="K44" s="7"/>
      <c r="L44" s="7"/>
      <c r="M44" s="7" t="s">
        <v>67</v>
      </c>
      <c r="N44" s="7" t="s">
        <v>373</v>
      </c>
      <c r="O44" s="5" t="s">
        <v>374</v>
      </c>
    </row>
    <row r="45" spans="1:15" ht="43.15" customHeight="1" x14ac:dyDescent="0.25">
      <c r="A45" s="25">
        <v>7</v>
      </c>
      <c r="B45" s="29" t="s">
        <v>456</v>
      </c>
      <c r="C45" s="7" t="s">
        <v>33</v>
      </c>
      <c r="D45" s="7">
        <v>0</v>
      </c>
      <c r="E45" s="5" t="s">
        <v>78</v>
      </c>
      <c r="F45" s="5"/>
      <c r="G45" s="7"/>
      <c r="H45" s="7"/>
      <c r="I45" s="7"/>
      <c r="J45" s="7"/>
      <c r="K45" s="7"/>
      <c r="L45" s="7"/>
      <c r="M45" s="7"/>
      <c r="N45" s="5"/>
      <c r="O45" s="5" t="s">
        <v>454</v>
      </c>
    </row>
    <row r="46" spans="1:15" ht="43.15" customHeight="1" x14ac:dyDescent="0.25">
      <c r="A46" s="25"/>
      <c r="B46" s="29" t="s">
        <v>500</v>
      </c>
      <c r="C46" s="7" t="s">
        <v>62</v>
      </c>
      <c r="D46" s="7"/>
      <c r="E46" s="5"/>
      <c r="F46" s="5" t="s">
        <v>74</v>
      </c>
      <c r="G46" s="7"/>
      <c r="H46" s="7"/>
      <c r="I46" s="7"/>
      <c r="J46" s="7"/>
      <c r="K46" s="7"/>
      <c r="L46" s="7"/>
      <c r="M46" s="7"/>
      <c r="N46" s="5"/>
      <c r="O46" s="5"/>
    </row>
    <row r="47" spans="1:15" ht="43.15" customHeight="1" x14ac:dyDescent="0.25">
      <c r="A47" s="25" t="s">
        <v>455</v>
      </c>
      <c r="B47" s="29" t="s">
        <v>458</v>
      </c>
      <c r="C47" s="7" t="s">
        <v>34</v>
      </c>
      <c r="D47" s="7"/>
      <c r="E47" s="5" t="s">
        <v>78</v>
      </c>
      <c r="F47" s="5"/>
      <c r="G47" s="7"/>
      <c r="H47" s="7"/>
      <c r="I47" s="7">
        <v>10</v>
      </c>
      <c r="J47" s="7">
        <v>10</v>
      </c>
      <c r="K47" s="7"/>
      <c r="L47" s="7"/>
      <c r="M47" s="7" t="s">
        <v>67</v>
      </c>
      <c r="N47" s="5" t="s">
        <v>459</v>
      </c>
      <c r="O47" s="5"/>
    </row>
    <row r="48" spans="1:15" ht="43.15" customHeight="1" x14ac:dyDescent="0.25">
      <c r="A48" s="25" t="s">
        <v>457</v>
      </c>
      <c r="B48" s="29" t="s">
        <v>461</v>
      </c>
      <c r="C48" s="7" t="s">
        <v>34</v>
      </c>
      <c r="D48" s="7"/>
      <c r="E48" s="5" t="s">
        <v>78</v>
      </c>
      <c r="F48" s="5"/>
      <c r="G48" s="7"/>
      <c r="H48" s="7"/>
      <c r="I48" s="7">
        <v>10</v>
      </c>
      <c r="J48" s="7">
        <v>10</v>
      </c>
      <c r="K48" s="7"/>
      <c r="L48" s="7"/>
      <c r="M48" s="7" t="s">
        <v>67</v>
      </c>
      <c r="N48" s="5" t="s">
        <v>459</v>
      </c>
      <c r="O48" s="5"/>
    </row>
    <row r="49" spans="1:15" ht="43.15" customHeight="1" x14ac:dyDescent="0.25">
      <c r="A49" s="25" t="s">
        <v>460</v>
      </c>
      <c r="B49" s="29" t="s">
        <v>463</v>
      </c>
      <c r="C49" s="7" t="s">
        <v>34</v>
      </c>
      <c r="D49" s="12"/>
      <c r="E49" s="5" t="s">
        <v>78</v>
      </c>
      <c r="F49" s="8"/>
      <c r="G49" s="12"/>
      <c r="H49" s="12"/>
      <c r="I49" s="7">
        <v>10</v>
      </c>
      <c r="J49" s="7">
        <v>10</v>
      </c>
      <c r="K49" s="7"/>
      <c r="L49" s="7"/>
      <c r="M49" s="7" t="s">
        <v>67</v>
      </c>
      <c r="N49" s="5" t="s">
        <v>459</v>
      </c>
      <c r="O49" s="8"/>
    </row>
    <row r="50" spans="1:15" ht="43.15" customHeight="1" x14ac:dyDescent="0.25">
      <c r="A50" s="25" t="s">
        <v>462</v>
      </c>
      <c r="B50" s="29" t="s">
        <v>465</v>
      </c>
      <c r="C50" s="7" t="s">
        <v>34</v>
      </c>
      <c r="D50" s="12"/>
      <c r="E50" s="5" t="s">
        <v>78</v>
      </c>
      <c r="F50" s="8"/>
      <c r="G50" s="12"/>
      <c r="H50" s="12"/>
      <c r="I50" s="7">
        <v>10</v>
      </c>
      <c r="J50" s="7">
        <v>10</v>
      </c>
      <c r="K50" s="7"/>
      <c r="L50" s="7"/>
      <c r="M50" s="7" t="s">
        <v>67</v>
      </c>
      <c r="N50" s="5" t="s">
        <v>466</v>
      </c>
      <c r="O50" s="8"/>
    </row>
    <row r="51" spans="1:15" ht="43.15" customHeight="1" x14ac:dyDescent="0.25">
      <c r="A51" s="25" t="s">
        <v>464</v>
      </c>
      <c r="B51" s="29" t="s">
        <v>468</v>
      </c>
      <c r="C51" s="7" t="s">
        <v>34</v>
      </c>
      <c r="D51" s="12"/>
      <c r="E51" s="5" t="s">
        <v>78</v>
      </c>
      <c r="F51" s="8"/>
      <c r="G51" s="12"/>
      <c r="H51" s="12"/>
      <c r="I51" s="7">
        <v>10</v>
      </c>
      <c r="J51" s="7">
        <v>10</v>
      </c>
      <c r="K51" s="7"/>
      <c r="L51" s="7"/>
      <c r="M51" s="7" t="s">
        <v>67</v>
      </c>
      <c r="N51" s="5" t="s">
        <v>466</v>
      </c>
      <c r="O51" s="8"/>
    </row>
    <row r="52" spans="1:15" ht="43.15" customHeight="1" x14ac:dyDescent="0.25">
      <c r="A52" s="25" t="s">
        <v>467</v>
      </c>
      <c r="B52" s="29" t="s">
        <v>470</v>
      </c>
      <c r="C52" s="7" t="s">
        <v>34</v>
      </c>
      <c r="D52" s="12"/>
      <c r="E52" s="5" t="s">
        <v>78</v>
      </c>
      <c r="F52" s="8"/>
      <c r="G52" s="12"/>
      <c r="H52" s="12"/>
      <c r="I52" s="7">
        <v>10</v>
      </c>
      <c r="J52" s="7">
        <v>10</v>
      </c>
      <c r="K52" s="7"/>
      <c r="L52" s="7"/>
      <c r="M52" s="7" t="s">
        <v>67</v>
      </c>
      <c r="N52" s="5" t="s">
        <v>466</v>
      </c>
      <c r="O52" s="8"/>
    </row>
    <row r="53" spans="1:15" ht="43.15" customHeight="1" x14ac:dyDescent="0.25">
      <c r="A53" s="25" t="s">
        <v>469</v>
      </c>
      <c r="B53" s="29" t="s">
        <v>472</v>
      </c>
      <c r="C53" s="7" t="s">
        <v>34</v>
      </c>
      <c r="D53" s="12"/>
      <c r="E53" s="5" t="s">
        <v>78</v>
      </c>
      <c r="F53" s="8"/>
      <c r="G53" s="12"/>
      <c r="H53" s="12"/>
      <c r="I53" s="7">
        <v>10</v>
      </c>
      <c r="J53" s="7">
        <v>10</v>
      </c>
      <c r="K53" s="7"/>
      <c r="L53" s="7"/>
      <c r="M53" s="7" t="s">
        <v>67</v>
      </c>
      <c r="N53" s="5" t="s">
        <v>466</v>
      </c>
      <c r="O53" s="8"/>
    </row>
    <row r="54" spans="1:15" ht="43.15" customHeight="1" x14ac:dyDescent="0.25">
      <c r="A54" s="25" t="s">
        <v>471</v>
      </c>
      <c r="B54" s="29" t="s">
        <v>474</v>
      </c>
      <c r="C54" s="7" t="s">
        <v>34</v>
      </c>
      <c r="D54" s="12"/>
      <c r="E54" s="5" t="s">
        <v>78</v>
      </c>
      <c r="F54" s="8"/>
      <c r="G54" s="12"/>
      <c r="H54" s="12"/>
      <c r="I54" s="7">
        <v>10</v>
      </c>
      <c r="J54" s="7">
        <v>10</v>
      </c>
      <c r="K54" s="7"/>
      <c r="L54" s="7"/>
      <c r="M54" s="7" t="s">
        <v>67</v>
      </c>
      <c r="N54" s="5" t="s">
        <v>466</v>
      </c>
      <c r="O54" s="8"/>
    </row>
    <row r="55" spans="1:15" ht="43.15" customHeight="1" x14ac:dyDescent="0.25">
      <c r="A55" s="25" t="s">
        <v>473</v>
      </c>
      <c r="B55" s="29" t="s">
        <v>476</v>
      </c>
      <c r="C55" s="7" t="s">
        <v>34</v>
      </c>
      <c r="D55" s="12"/>
      <c r="E55" s="5" t="s">
        <v>78</v>
      </c>
      <c r="F55" s="8"/>
      <c r="G55" s="12"/>
      <c r="H55" s="12"/>
      <c r="I55" s="7">
        <v>10</v>
      </c>
      <c r="J55" s="7">
        <v>10</v>
      </c>
      <c r="K55" s="7"/>
      <c r="L55" s="7"/>
      <c r="M55" s="7" t="s">
        <v>67</v>
      </c>
      <c r="N55" s="5" t="s">
        <v>466</v>
      </c>
      <c r="O55" s="8"/>
    </row>
    <row r="56" spans="1:15" ht="43.15" customHeight="1" x14ac:dyDescent="0.25">
      <c r="A56" s="25" t="s">
        <v>475</v>
      </c>
      <c r="B56" s="29" t="s">
        <v>478</v>
      </c>
      <c r="C56" s="7" t="s">
        <v>34</v>
      </c>
      <c r="D56" s="12"/>
      <c r="E56" s="5" t="s">
        <v>78</v>
      </c>
      <c r="F56" s="8"/>
      <c r="G56" s="12"/>
      <c r="H56" s="12"/>
      <c r="I56" s="7">
        <v>10</v>
      </c>
      <c r="J56" s="7">
        <v>10</v>
      </c>
      <c r="K56" s="7"/>
      <c r="L56" s="7"/>
      <c r="M56" s="7" t="s">
        <v>67</v>
      </c>
      <c r="N56" s="5" t="s">
        <v>466</v>
      </c>
      <c r="O56" s="8"/>
    </row>
    <row r="57" spans="1:15" ht="43.15" customHeight="1" x14ac:dyDescent="0.25">
      <c r="A57" s="25" t="s">
        <v>477</v>
      </c>
      <c r="B57" s="52" t="s">
        <v>480</v>
      </c>
      <c r="C57" s="7" t="s">
        <v>34</v>
      </c>
      <c r="D57" s="14"/>
      <c r="E57" s="5" t="s">
        <v>78</v>
      </c>
      <c r="F57" s="9"/>
      <c r="G57" s="14"/>
      <c r="H57" s="14"/>
      <c r="I57" s="7">
        <v>10</v>
      </c>
      <c r="J57" s="7">
        <v>10</v>
      </c>
      <c r="K57" s="15"/>
      <c r="L57" s="15"/>
      <c r="M57" s="15" t="s">
        <v>67</v>
      </c>
      <c r="N57" s="5" t="s">
        <v>466</v>
      </c>
      <c r="O57" s="9"/>
    </row>
    <row r="58" spans="1:15" ht="43.15" customHeight="1" x14ac:dyDescent="0.25">
      <c r="A58" s="25" t="s">
        <v>479</v>
      </c>
      <c r="B58" s="29" t="s">
        <v>481</v>
      </c>
      <c r="C58" s="7" t="s">
        <v>34</v>
      </c>
      <c r="D58" s="12"/>
      <c r="E58" s="5" t="s">
        <v>78</v>
      </c>
      <c r="F58" s="8"/>
      <c r="G58" s="12"/>
      <c r="H58" s="12"/>
      <c r="I58" s="7">
        <v>10</v>
      </c>
      <c r="J58" s="7">
        <v>10</v>
      </c>
      <c r="K58" s="7"/>
      <c r="L58" s="7"/>
      <c r="M58" s="7" t="s">
        <v>67</v>
      </c>
      <c r="N58" s="5" t="s">
        <v>466</v>
      </c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">
    <cfRule type="expression" dxfId="63" priority="6">
      <formula>$C1="Option"</formula>
    </cfRule>
  </conditionalFormatting>
  <conditionalFormatting sqref="A1:O9 A10:E10 A11:D11 A12:O12 A13:H13 A14:F14 A15:H15 A16:F16 K10:O11 J13:O16">
    <cfRule type="expression" dxfId="62" priority="14">
      <formula>$F1="Fermeture"</formula>
    </cfRule>
  </conditionalFormatting>
  <conditionalFormatting sqref="A1:O9 A10:E10 K10:O11 A11:D11 A12:O12 A13:H13 J13:O16 A14:F14 A15:H15 A16:F16">
    <cfRule type="expression" dxfId="61" priority="15">
      <formula>$F1="Modification"</formula>
    </cfRule>
    <cfRule type="expression" dxfId="60" priority="16">
      <formula>$F1="Création"</formula>
    </cfRule>
  </conditionalFormatting>
  <conditionalFormatting sqref="A17:O43 A44:M44 A45:O999">
    <cfRule type="expression" dxfId="59" priority="8">
      <formula>$F17="Fermeture"</formula>
    </cfRule>
    <cfRule type="expression" dxfId="58" priority="9">
      <formula>$F17="Modification"</formula>
    </cfRule>
    <cfRule type="expression" dxfId="57" priority="10">
      <formula>$F17="Création"</formula>
    </cfRule>
  </conditionalFormatting>
  <conditionalFormatting sqref="G1:N999">
    <cfRule type="expression" dxfId="56" priority="1">
      <formula>$C1="Option"</formula>
    </cfRule>
  </conditionalFormatting>
  <conditionalFormatting sqref="N1:N999">
    <cfRule type="expression" dxfId="55" priority="2">
      <formula>$M1="Porteuse"</formula>
    </cfRule>
  </conditionalFormatting>
  <conditionalFormatting sqref="N44:O44">
    <cfRule type="expression" dxfId="54" priority="3">
      <formula>$F44="Fermeture"</formula>
    </cfRule>
    <cfRule type="expression" dxfId="53" priority="4">
      <formula>$F44="Modification"</formula>
    </cfRule>
    <cfRule type="expression" dxfId="52" priority="5">
      <formula>$F44="Création"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List_NatureELP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00"/>
  <sheetViews>
    <sheetView zoomScale="50" zoomScaleNormal="50" workbookViewId="0">
      <pane ySplit="18" topLeftCell="A19" activePane="bottomLeft" state="frozen"/>
      <selection activeCell="D25" sqref="D25"/>
      <selection pane="bottomLeft" activeCell="A19" sqref="A19"/>
    </sheetView>
  </sheetViews>
  <sheetFormatPr baseColWidth="10" defaultRowHeight="15" x14ac:dyDescent="0.2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7109375" customWidth="1"/>
  </cols>
  <sheetData>
    <row r="1" spans="1:19" x14ac:dyDescent="0.25">
      <c r="A1" s="88"/>
      <c r="B1" s="88"/>
      <c r="C1" s="88"/>
      <c r="D1" s="88"/>
      <c r="E1" s="88"/>
      <c r="F1" s="88"/>
      <c r="G1" s="88"/>
      <c r="H1" s="88"/>
      <c r="I1" s="88"/>
      <c r="J1" s="38"/>
    </row>
    <row r="2" spans="1:19" x14ac:dyDescent="0.25">
      <c r="A2" s="88"/>
      <c r="B2" s="88"/>
      <c r="C2" s="88"/>
      <c r="D2" s="88"/>
      <c r="E2" s="88"/>
      <c r="F2" s="88"/>
      <c r="G2" s="88"/>
      <c r="H2" s="88"/>
      <c r="I2" s="88"/>
      <c r="J2" s="38"/>
    </row>
    <row r="3" spans="1:19" x14ac:dyDescent="0.25">
      <c r="A3" s="88"/>
      <c r="B3" s="88"/>
      <c r="C3" s="88"/>
      <c r="D3" s="88"/>
      <c r="E3" s="88"/>
      <c r="F3" s="88"/>
      <c r="G3" s="88"/>
      <c r="H3" s="88"/>
      <c r="I3" s="88"/>
      <c r="J3" s="38"/>
    </row>
    <row r="4" spans="1:19" x14ac:dyDescent="0.25">
      <c r="A4" s="88"/>
      <c r="B4" s="88"/>
      <c r="C4" s="88"/>
      <c r="D4" s="88"/>
      <c r="E4" s="88"/>
      <c r="F4" s="88"/>
      <c r="G4" s="88"/>
      <c r="H4" s="88"/>
      <c r="I4" s="88"/>
      <c r="J4" s="38"/>
    </row>
    <row r="5" spans="1:19" x14ac:dyDescent="0.25">
      <c r="A5" s="88"/>
      <c r="B5" s="88"/>
      <c r="C5" s="88"/>
      <c r="D5" s="88"/>
      <c r="E5" s="88"/>
      <c r="F5" s="88"/>
      <c r="G5" s="88"/>
      <c r="H5" s="88"/>
      <c r="I5" s="88"/>
      <c r="J5" s="38"/>
    </row>
    <row r="6" spans="1:19" x14ac:dyDescent="0.25">
      <c r="A6" s="88"/>
      <c r="B6" s="88"/>
      <c r="C6" s="88"/>
      <c r="D6" s="88"/>
      <c r="E6" s="88"/>
      <c r="F6" s="88"/>
      <c r="G6" s="88"/>
      <c r="H6" s="88"/>
      <c r="I6" s="88"/>
      <c r="J6" s="38"/>
    </row>
    <row r="7" spans="1:19" ht="14.45" customHeight="1" x14ac:dyDescent="0.25">
      <c r="A7" s="108" t="s">
        <v>204</v>
      </c>
      <c r="B7" s="107" t="str">
        <f>'Fiche Générale'!B2</f>
        <v>ODYSSEE</v>
      </c>
      <c r="C7" s="90" t="s">
        <v>68</v>
      </c>
      <c r="D7" s="90"/>
      <c r="E7" s="105" t="str">
        <f>'Fiche Générale'!B3</f>
        <v>Ville et environnements urbains</v>
      </c>
      <c r="F7" s="106"/>
      <c r="G7" s="90" t="s">
        <v>202</v>
      </c>
      <c r="H7" s="107" t="str">
        <f>'Fiche Générale'!B4</f>
        <v>-</v>
      </c>
      <c r="I7" s="107"/>
      <c r="J7" s="39"/>
      <c r="K7" s="23"/>
    </row>
    <row r="8" spans="1:19" ht="14.45" customHeight="1" x14ac:dyDescent="0.25">
      <c r="A8" s="109"/>
      <c r="B8" s="107"/>
      <c r="C8" s="90"/>
      <c r="D8" s="90"/>
      <c r="E8" s="105"/>
      <c r="F8" s="106"/>
      <c r="G8" s="90"/>
      <c r="H8" s="107"/>
      <c r="I8" s="107"/>
      <c r="J8" s="39"/>
      <c r="K8" s="23"/>
    </row>
    <row r="9" spans="1:19" ht="14.45" customHeight="1" x14ac:dyDescent="0.25">
      <c r="A9" s="109"/>
      <c r="B9" s="107"/>
      <c r="C9" s="90"/>
      <c r="D9" s="90"/>
      <c r="E9" s="105"/>
      <c r="F9" s="106"/>
      <c r="G9" s="90"/>
      <c r="H9" s="107"/>
      <c r="I9" s="107"/>
      <c r="J9" s="39"/>
      <c r="K9" s="23"/>
    </row>
    <row r="10" spans="1:19" ht="14.45" customHeight="1" x14ac:dyDescent="0.25">
      <c r="A10" s="109"/>
      <c r="B10" s="107"/>
      <c r="C10" s="95" t="s">
        <v>69</v>
      </c>
      <c r="D10" s="95"/>
      <c r="E10" s="99" t="str">
        <f>'Fiche Générale'!C12</f>
        <v>GEOPRAD</v>
      </c>
      <c r="F10" s="100"/>
      <c r="G10" s="100"/>
      <c r="H10" s="100"/>
      <c r="I10" s="101"/>
      <c r="J10" s="40"/>
      <c r="K10" s="23"/>
    </row>
    <row r="11" spans="1:19" ht="14.45" customHeight="1" x14ac:dyDescent="0.25">
      <c r="A11" s="110"/>
      <c r="B11" s="107"/>
      <c r="C11" s="95"/>
      <c r="D11" s="95"/>
      <c r="E11" s="102"/>
      <c r="F11" s="103"/>
      <c r="G11" s="103"/>
      <c r="H11" s="103"/>
      <c r="I11" s="104"/>
      <c r="J11" s="40"/>
      <c r="K11" s="23"/>
    </row>
    <row r="12" spans="1:19" x14ac:dyDescent="0.25">
      <c r="C12" s="18"/>
      <c r="I12" s="13"/>
      <c r="J12" s="13"/>
      <c r="M12" s="91" t="s">
        <v>47</v>
      </c>
      <c r="N12" s="92"/>
      <c r="O12" s="123"/>
      <c r="P12" s="91" t="s">
        <v>50</v>
      </c>
      <c r="Q12" s="92"/>
      <c r="R12" s="92"/>
      <c r="S12" s="123"/>
    </row>
    <row r="13" spans="1:19" x14ac:dyDescent="0.25">
      <c r="A13" s="116" t="s">
        <v>23</v>
      </c>
      <c r="B13" s="56" t="str">
        <f>'S3 Maquette'!B13:B14</f>
        <v>2ème Année</v>
      </c>
      <c r="C13" s="56"/>
      <c r="D13" s="116" t="s">
        <v>25</v>
      </c>
      <c r="E13" s="111">
        <f>'S3 Maquette'!E13:F14</f>
        <v>0</v>
      </c>
      <c r="F13" s="111"/>
      <c r="G13" s="111"/>
      <c r="H13" s="89" t="s">
        <v>188</v>
      </c>
      <c r="I13" s="89"/>
      <c r="J13" s="41"/>
      <c r="M13" s="93"/>
      <c r="N13" s="94"/>
      <c r="O13" s="124"/>
      <c r="P13" s="93"/>
      <c r="Q13" s="94"/>
      <c r="R13" s="94"/>
      <c r="S13" s="124"/>
    </row>
    <row r="14" spans="1:19" x14ac:dyDescent="0.25">
      <c r="A14" s="118"/>
      <c r="B14" s="56"/>
      <c r="C14" s="56"/>
      <c r="D14" s="118"/>
      <c r="E14" s="111"/>
      <c r="F14" s="111"/>
      <c r="G14" s="111"/>
      <c r="H14" s="89"/>
      <c r="I14" s="89"/>
      <c r="J14" s="41"/>
      <c r="M14" s="89" t="s">
        <v>48</v>
      </c>
      <c r="N14" s="91" t="s">
        <v>49</v>
      </c>
      <c r="O14" s="123"/>
      <c r="P14" s="88"/>
      <c r="Q14" s="112"/>
      <c r="R14" s="115"/>
      <c r="S14" s="116"/>
    </row>
    <row r="15" spans="1:19" x14ac:dyDescent="0.25">
      <c r="A15" s="116" t="s">
        <v>24</v>
      </c>
      <c r="B15" s="58" t="str">
        <f>'S3 Maquette'!B15:B16</f>
        <v>Semestre 3</v>
      </c>
      <c r="C15" s="59"/>
      <c r="D15" s="116" t="s">
        <v>55</v>
      </c>
      <c r="E15" s="111">
        <f>'S3 Maquette'!E15:F16</f>
        <v>0</v>
      </c>
      <c r="F15" s="111"/>
      <c r="G15" s="111"/>
      <c r="H15" s="119" t="str">
        <f>'Fiche Générale'!B5</f>
        <v>Session Unique</v>
      </c>
      <c r="I15" s="120"/>
      <c r="J15" s="42"/>
      <c r="M15" s="89"/>
      <c r="N15" s="125"/>
      <c r="O15" s="126"/>
      <c r="P15" s="88"/>
      <c r="Q15" s="113"/>
      <c r="R15" s="115"/>
      <c r="S15" s="117"/>
    </row>
    <row r="16" spans="1:19" x14ac:dyDescent="0.25">
      <c r="A16" s="118"/>
      <c r="B16" s="61"/>
      <c r="C16" s="62"/>
      <c r="D16" s="118"/>
      <c r="E16" s="111"/>
      <c r="F16" s="111"/>
      <c r="G16" s="111"/>
      <c r="H16" s="121"/>
      <c r="I16" s="122"/>
      <c r="J16" s="42"/>
      <c r="M16" s="89"/>
      <c r="N16" s="125"/>
      <c r="O16" s="126"/>
      <c r="P16" s="88"/>
      <c r="Q16" s="113"/>
      <c r="R16" s="115"/>
      <c r="S16" s="117"/>
    </row>
    <row r="17" spans="1:20" x14ac:dyDescent="0.25">
      <c r="L17" s="19"/>
      <c r="M17" s="89"/>
      <c r="N17" s="93"/>
      <c r="O17" s="124"/>
      <c r="P17" s="88"/>
      <c r="Q17" s="114"/>
      <c r="R17" s="115"/>
      <c r="S17" s="118"/>
    </row>
    <row r="18" spans="1:20" ht="59.45" customHeight="1" x14ac:dyDescent="0.25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6" customHeight="1" x14ac:dyDescent="0.25">
      <c r="A19" s="47" t="str">
        <f>'S3 Maquette'!B19</f>
        <v>Géoprospective urbaine</v>
      </c>
      <c r="B19" s="47" t="str">
        <f>'S3 Maquette'!C19</f>
        <v>UE</v>
      </c>
      <c r="C19" s="46" t="str">
        <f>'S3 Maquette'!F19</f>
        <v>Modification</v>
      </c>
      <c r="D19" s="7">
        <v>1</v>
      </c>
      <c r="E19" s="7" t="s">
        <v>501</v>
      </c>
      <c r="F19" s="7" t="s">
        <v>501</v>
      </c>
      <c r="G19" s="44" t="s">
        <v>501</v>
      </c>
      <c r="H19" s="44" t="s">
        <v>501</v>
      </c>
      <c r="I19" s="44" t="s">
        <v>501</v>
      </c>
      <c r="J19" s="44">
        <v>10</v>
      </c>
      <c r="K19" s="44" t="s">
        <v>1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 t="str">
        <f>'S3 Maquette'!B20</f>
        <v>Géoprospective : théories et démarches</v>
      </c>
      <c r="B20" s="47" t="str">
        <f>'S3 Maquette'!C20</f>
        <v>ECUE</v>
      </c>
      <c r="C20" s="46" t="str">
        <f>'S3 Maquette'!F20</f>
        <v>Modification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'S3 Maquette'!B21</f>
        <v>Planification urbaine</v>
      </c>
      <c r="B21" s="47" t="str">
        <f>'S3 Maquette'!C21</f>
        <v>ECUE</v>
      </c>
      <c r="C21" s="46" t="str">
        <f>'S3 Maquette'!F21</f>
        <v>Modification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'S3 Maquette'!B22</f>
        <v>Urbanisme et aménagement</v>
      </c>
      <c r="B22" s="47" t="str">
        <f>'S3 Maquette'!C22</f>
        <v>UE</v>
      </c>
      <c r="C22" s="46" t="str">
        <f>'S3 Maquette'!F22</f>
        <v>Modification</v>
      </c>
      <c r="D22" s="7">
        <v>1</v>
      </c>
      <c r="E22" s="7" t="s">
        <v>501</v>
      </c>
      <c r="F22" s="7" t="s">
        <v>501</v>
      </c>
      <c r="G22" s="44" t="s">
        <v>501</v>
      </c>
      <c r="H22" s="44" t="s">
        <v>501</v>
      </c>
      <c r="I22" s="44" t="s">
        <v>501</v>
      </c>
      <c r="J22" s="44">
        <v>10</v>
      </c>
      <c r="K22" s="44" t="s">
        <v>1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 t="str">
        <f>'S3 Maquette'!B23</f>
        <v>Projet urbain</v>
      </c>
      <c r="B23" s="47" t="str">
        <f>'S3 Maquette'!C23</f>
        <v>ECUE</v>
      </c>
      <c r="C23" s="46" t="str">
        <f>'S3 Maquette'!F23</f>
        <v>Modification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 t="str">
        <f>'S3 Maquette'!B24</f>
        <v>Action foncière</v>
      </c>
      <c r="B24" s="47" t="str">
        <f>'S3 Maquette'!C24</f>
        <v>ECUE</v>
      </c>
      <c r="C24" s="46" t="str">
        <f>'S3 Maquette'!F24</f>
        <v>Modification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'S3 Maquette'!B25</f>
        <v>Morphologie urbaine</v>
      </c>
      <c r="B25" s="47" t="str">
        <f>'S3 Maquette'!C25</f>
        <v>ECUE</v>
      </c>
      <c r="C25" s="46" t="str">
        <f>'S3 Maquette'!F25</f>
        <v>Modification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 t="str">
        <f>'S3 Maquette'!B26</f>
        <v>ECUE Pratiques et représentations urbaines</v>
      </c>
      <c r="B26" s="47" t="str">
        <f>'S3 Maquette'!C26</f>
        <v>ECUE</v>
      </c>
      <c r="C26" s="46" t="str">
        <f>'S3 Maquette'!F26</f>
        <v>Fermeture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 t="str">
        <f>'S3 Maquette'!B27</f>
        <v>Mobilité et transport</v>
      </c>
      <c r="B27" s="47" t="str">
        <f>'S3 Maquette'!C27</f>
        <v>ECUE</v>
      </c>
      <c r="C27" s="46" t="str">
        <f>'S3 Maquette'!F27</f>
        <v>Modification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'S3 Maquette'!B28</f>
        <v>ECUE Ville et regeneration urbaine</v>
      </c>
      <c r="B28" s="47" t="str">
        <f>'S3 Maquette'!C28</f>
        <v>ECUE</v>
      </c>
      <c r="C28" s="46" t="str">
        <f>'S3 Maquette'!F28</f>
        <v>Fermeture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 t="str">
        <f>'S3 Maquette'!B29</f>
        <v>Durabilité territoriale</v>
      </c>
      <c r="B29" s="47" t="str">
        <f>'S3 Maquette'!C29</f>
        <v>UE</v>
      </c>
      <c r="C29" s="46" t="str">
        <f>'S3 Maquette'!F29</f>
        <v>Modification</v>
      </c>
      <c r="D29" s="7">
        <v>1</v>
      </c>
      <c r="E29" s="7" t="s">
        <v>501</v>
      </c>
      <c r="F29" s="7" t="s">
        <v>501</v>
      </c>
      <c r="G29" s="44" t="s">
        <v>501</v>
      </c>
      <c r="H29" s="44" t="s">
        <v>501</v>
      </c>
      <c r="I29" s="44" t="s">
        <v>501</v>
      </c>
      <c r="J29" s="44">
        <v>10</v>
      </c>
      <c r="K29" s="44" t="s">
        <v>1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 t="str">
        <f>'S3 Maquette'!B30</f>
        <v>Développement durable territorial</v>
      </c>
      <c r="B30" s="47" t="str">
        <f>'S3 Maquette'!C30</f>
        <v>ECUE</v>
      </c>
      <c r="C30" s="46">
        <f>'S3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'S3 Maquette'!B31</f>
        <v>Droit de l'environnement</v>
      </c>
      <c r="B31" s="47" t="str">
        <f>'S3 Maquette'!C31</f>
        <v>ECUE</v>
      </c>
      <c r="C31" s="46" t="str">
        <f>'S3 Maquette'!F31</f>
        <v>Modification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 t="str">
        <f>'S3 Maquette'!B32</f>
        <v>Résilience urbaine</v>
      </c>
      <c r="B32" s="47" t="str">
        <f>'S3 Maquette'!C32</f>
        <v>ECUE</v>
      </c>
      <c r="C32" s="46" t="str">
        <f>'S3 Maquette'!F32</f>
        <v>Création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 t="str">
        <f>'S3 Maquette'!B33</f>
        <v xml:space="preserve">ECUE Ateliers de l'IMREDD   </v>
      </c>
      <c r="B33" s="47" t="str">
        <f>'S3 Maquette'!C33</f>
        <v>ECUE</v>
      </c>
      <c r="C33" s="46" t="str">
        <f>'S3 Maquette'!F33</f>
        <v>Fermeture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'S3 Maquette'!B34</f>
        <v>ECUE Modeles durables a l'epreuve du local</v>
      </c>
      <c r="B34" s="47" t="str">
        <f>'S3 Maquette'!C34</f>
        <v>ECUE</v>
      </c>
      <c r="C34" s="46" t="str">
        <f>'S3 Maquette'!F34</f>
        <v>Fermeture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 t="str">
        <f>'S3 Maquette'!B35</f>
        <v>ECUE Qualite de vie et attractivite territoriale</v>
      </c>
      <c r="B35" s="47" t="str">
        <f>'S3 Maquette'!C35</f>
        <v>ECUE</v>
      </c>
      <c r="C35" s="46" t="str">
        <f>'S3 Maquette'!F35</f>
        <v>Fermeture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 t="str">
        <f>'S3 Maquette'!B36</f>
        <v>Urban analytics</v>
      </c>
      <c r="B36" s="47" t="str">
        <f>'S3 Maquette'!C36</f>
        <v>UE</v>
      </c>
      <c r="C36" s="46" t="str">
        <f>'S3 Maquette'!F36</f>
        <v>Modification</v>
      </c>
      <c r="D36" s="7">
        <v>1</v>
      </c>
      <c r="E36" s="7" t="s">
        <v>501</v>
      </c>
      <c r="F36" s="7" t="s">
        <v>501</v>
      </c>
      <c r="G36" s="44" t="s">
        <v>501</v>
      </c>
      <c r="H36" s="44" t="s">
        <v>501</v>
      </c>
      <c r="I36" s="44" t="s">
        <v>501</v>
      </c>
      <c r="J36" s="44">
        <v>10</v>
      </c>
      <c r="K36" s="44" t="s">
        <v>1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 t="str">
        <f>'S3 Maquette'!B37</f>
        <v>Statistique et data mining</v>
      </c>
      <c r="B37" s="47" t="str">
        <f>'S3 Maquette'!C37</f>
        <v>ECUE</v>
      </c>
      <c r="C37" s="46" t="str">
        <f>'S3 Maquette'!F37</f>
        <v>Création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 t="str">
        <f>'S3 Maquette'!B38</f>
        <v>Visualisation et webmapping</v>
      </c>
      <c r="B38" s="47" t="str">
        <f>'S3 Maquette'!C38</f>
        <v>ECUE</v>
      </c>
      <c r="C38" s="46" t="str">
        <f>'S3 Maquette'!F38</f>
        <v>Création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 t="str">
        <f>'S3 Maquette'!B39</f>
        <v>Géomatique et télédétection</v>
      </c>
      <c r="B39" s="47" t="str">
        <f>'S3 Maquette'!C39</f>
        <v>ECUE</v>
      </c>
      <c r="C39" s="46" t="str">
        <f>'S3 Maquette'!F39</f>
        <v>Modification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 t="str">
        <f>'S3 Maquette'!B40</f>
        <v>Modélisation urbaine</v>
      </c>
      <c r="B40" s="47" t="str">
        <f>'S3 Maquette'!C40</f>
        <v>UE</v>
      </c>
      <c r="C40" s="46" t="str">
        <f>'S3 Maquette'!F40</f>
        <v>Modification</v>
      </c>
      <c r="D40" s="7">
        <v>1</v>
      </c>
      <c r="E40" s="7" t="s">
        <v>501</v>
      </c>
      <c r="F40" s="7" t="s">
        <v>501</v>
      </c>
      <c r="G40" s="44" t="s">
        <v>501</v>
      </c>
      <c r="H40" s="44" t="s">
        <v>501</v>
      </c>
      <c r="I40" s="44" t="s">
        <v>501</v>
      </c>
      <c r="J40" s="45">
        <v>10</v>
      </c>
      <c r="K40" s="45" t="s">
        <v>1</v>
      </c>
      <c r="L40" s="45"/>
      <c r="M40" s="45">
        <v>2</v>
      </c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 t="str">
        <f>'S3 Maquette'!B41</f>
        <v>Systèmes multi-agents</v>
      </c>
      <c r="B41" s="47" t="str">
        <f>'S3 Maquette'!C41</f>
        <v>ECUE</v>
      </c>
      <c r="C41" s="46" t="str">
        <f>'S3 Maquette'!F41</f>
        <v>Modification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 t="str">
        <f>'S3 Maquette'!B42</f>
        <v>Modélisation 3D</v>
      </c>
      <c r="B42" s="47" t="str">
        <f>'S3 Maquette'!C42</f>
        <v>ECUE</v>
      </c>
      <c r="C42" s="46" t="str">
        <f>'S3 Maquette'!F42</f>
        <v>Création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 t="str">
        <f>'S3 Maquette'!B43</f>
        <v>ECUE Data mining et incertitude</v>
      </c>
      <c r="B43" s="47" t="str">
        <f>'S3 Maquette'!C43</f>
        <v>ECUE</v>
      </c>
      <c r="C43" s="46" t="str">
        <f>'S3 Maquette'!F43</f>
        <v>Fermeture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 t="str">
        <f>'S3 Maquette'!B44</f>
        <v>Switch ODYSSEE</v>
      </c>
      <c r="B44" s="47" t="str">
        <f>'S3 Maquette'!C44</f>
        <v>UE</v>
      </c>
      <c r="C44" s="46" t="str">
        <f>'S3 Maquette'!F44</f>
        <v>Création</v>
      </c>
      <c r="D44" s="7">
        <v>1</v>
      </c>
      <c r="E44" s="7" t="s">
        <v>501</v>
      </c>
      <c r="F44" s="7" t="s">
        <v>501</v>
      </c>
      <c r="G44" s="44" t="s">
        <v>501</v>
      </c>
      <c r="H44" s="44" t="s">
        <v>501</v>
      </c>
      <c r="I44" s="44" t="s">
        <v>501</v>
      </c>
      <c r="J44" s="45">
        <v>10</v>
      </c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 t="str">
        <f>'S3 Maquette'!B45</f>
        <v>Structures et dynamiques spatiales</v>
      </c>
      <c r="B45" s="47" t="str">
        <f>'S3 Maquette'!C45</f>
        <v>UE</v>
      </c>
      <c r="C45" s="46">
        <f>'S3 Maquette'!F45</f>
        <v>0</v>
      </c>
      <c r="D45" s="7">
        <v>1</v>
      </c>
      <c r="E45" s="7" t="s">
        <v>502</v>
      </c>
      <c r="F45" s="7" t="s">
        <v>501</v>
      </c>
      <c r="G45" s="44" t="s">
        <v>502</v>
      </c>
      <c r="H45" s="44" t="s">
        <v>501</v>
      </c>
      <c r="I45" s="44" t="s">
        <v>501</v>
      </c>
      <c r="J45" s="45">
        <v>10</v>
      </c>
      <c r="K45" s="45" t="s">
        <v>1</v>
      </c>
      <c r="L45" s="45"/>
      <c r="M45" s="45">
        <v>2</v>
      </c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 t="str">
        <f>'S3 Maquette'!B46</f>
        <v>Min 0 Max 3</v>
      </c>
      <c r="B46" s="47" t="str">
        <f>'S3 Maquette'!C46</f>
        <v>OPTION</v>
      </c>
      <c r="C46" s="46" t="str">
        <f>'S3 Maquette'!F46</f>
        <v>Création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 t="str">
        <f>'S3 Maquette'!B47</f>
        <v>Analyse de réseaux</v>
      </c>
      <c r="B47" s="47" t="str">
        <f>'S3 Maquette'!C47</f>
        <v>ECUE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 t="str">
        <f>'S3 Maquette'!B48</f>
        <v>Analyse spatiale et problématiques environnementales</v>
      </c>
      <c r="B48" s="47" t="str">
        <f>'S3 Maquette'!C48</f>
        <v>ECUE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 t="str">
        <f>'S3 Maquette'!B49</f>
        <v>Optimisation et robustesse dans la décision spatiale</v>
      </c>
      <c r="B49" s="47" t="str">
        <f>'S3 Maquette'!C49</f>
        <v>ECUE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 t="str">
        <f>'S3 Maquette'!B50</f>
        <v>GIS for spatial analysis</v>
      </c>
      <c r="B50" s="47" t="str">
        <f>'S3 Maquette'!C50</f>
        <v>ECUE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 t="str">
        <f>'S3 Maquette'!B51</f>
        <v>Spatial data geoprocessing</v>
      </c>
      <c r="B51" s="47" t="str">
        <f>'S3 Maquette'!C51</f>
        <v>ECUE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 t="str">
        <f>'S3 Maquette'!B52</f>
        <v>Based knowledge spatial modelling</v>
      </c>
      <c r="B52" s="47" t="str">
        <f>'S3 Maquette'!C52</f>
        <v>ECUE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 t="str">
        <f>'S3 Maquette'!B53</f>
        <v>Télédétection</v>
      </c>
      <c r="B53" s="47" t="str">
        <f>'S3 Maquette'!C53</f>
        <v>ECUE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 t="str">
        <f>'S3 Maquette'!B54</f>
        <v>Remote sensing and GIS for coastal studies</v>
      </c>
      <c r="B54" s="47" t="str">
        <f>'S3 Maquette'!C54</f>
        <v>ECUE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 t="str">
        <f>'S3 Maquette'!B55</f>
        <v>Advanced remote sensing (terset)</v>
      </c>
      <c r="B55" s="47" t="str">
        <f>'S3 Maquette'!C55</f>
        <v>ECUE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 t="str">
        <f>'S3 Maquette'!B56</f>
        <v>Urban modelling</v>
      </c>
      <c r="B56" s="47" t="str">
        <f>'S3 Maquette'!C56</f>
        <v>ECUE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 t="str">
        <f>'S3 Maquette'!B57</f>
        <v>SMA</v>
      </c>
      <c r="B57" s="47" t="str">
        <f>'S3 Maquette'!C57</f>
        <v>ECUE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 t="str">
        <f>'S3 Maquette'!B58</f>
        <v>Géovisualisation</v>
      </c>
      <c r="B58" s="47" t="str">
        <f>'S3 Maquette'!C58</f>
        <v>ECUE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51" priority="7">
      <formula>$C1="Parcours Pédagogique"</formula>
    </cfRule>
    <cfRule type="expression" dxfId="50" priority="8">
      <formula>$C1="BLOC"</formula>
    </cfRule>
    <cfRule type="expression" dxfId="49" priority="9">
      <formula>$C1="OPTION"</formula>
    </cfRule>
  </conditionalFormatting>
  <conditionalFormatting sqref="A18:S300 T18">
    <cfRule type="expression" dxfId="48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7" priority="13">
      <formula>$D1="Modification"</formula>
    </cfRule>
    <cfRule type="expression" dxfId="46" priority="14">
      <formula>$D1="Création"</formula>
    </cfRule>
    <cfRule type="expression" dxfId="45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4" priority="12">
      <formula>$D1="Modification MCC"</formula>
    </cfRule>
  </conditionalFormatting>
  <conditionalFormatting sqref="J1:J999">
    <cfRule type="expression" dxfId="43" priority="4">
      <formula>$I1="NON"</formula>
    </cfRule>
  </conditionalFormatting>
  <conditionalFormatting sqref="L18:L300">
    <cfRule type="expression" dxfId="42" priority="10">
      <formula>$K18="CT (Contrôle terminal)"</formula>
    </cfRule>
    <cfRule type="expression" dxfId="41" priority="11">
      <formula>$K18="CCI (CC Intégral)"</formula>
    </cfRule>
  </conditionalFormatting>
  <conditionalFormatting sqref="M1:M999">
    <cfRule type="expression" dxfId="40" priority="6">
      <formula>$K1="CT (Contrôle terminal)"</formula>
    </cfRule>
  </conditionalFormatting>
  <conditionalFormatting sqref="N1:O999">
    <cfRule type="expression" dxfId="39" priority="3">
      <formula>$K1="CCI (CC Intégral)"</formula>
    </cfRule>
  </conditionalFormatting>
  <conditionalFormatting sqref="P19:S300">
    <cfRule type="expression" dxfId="38" priority="5">
      <formula>$H$15="Session Unique"</formula>
    </cfRule>
  </conditionalFormatting>
  <conditionalFormatting sqref="Q1:R999">
    <cfRule type="expression" dxfId="37" priority="1">
      <formula>$P1="Autres"</formula>
    </cfRule>
  </conditionalFormatting>
  <conditionalFormatting sqref="S1:S999 T18">
    <cfRule type="expression" dxfId="36" priority="2">
      <formula>$P1="CT (Contrôle terminal)"</formula>
    </cfRule>
  </conditionalFormatting>
  <conditionalFormatting sqref="T18 A18:S300">
    <cfRule type="expression" dxfId="35" priority="17">
      <formula>$C18="Modification"</formula>
    </cfRule>
    <cfRule type="expression" dxfId="34" priority="18">
      <formula>$C18="Création"</formula>
    </cfRule>
    <cfRule type="expression" dxfId="33" priority="19">
      <formula>$C18="Fermeture"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fe812c3e-2521-41e3-a3ad-9118b18eddc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7f2a596-85cb-4f9c-aaab-20229e603731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Drossard</dc:creator>
  <cp:lastModifiedBy>Sebastien Guinet</cp:lastModifiedBy>
  <dcterms:created xsi:type="dcterms:W3CDTF">2022-09-27T13:03:25Z</dcterms:created>
  <dcterms:modified xsi:type="dcterms:W3CDTF">2023-12-01T14:14:00Z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