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ODYSSEE/MASTER V2/"/>
    </mc:Choice>
  </mc:AlternateContent>
  <xr:revisionPtr revIDLastSave="0" documentId="8_{11E47E73-756D-4C37-858B-6DACA0BCEF7F}" xr6:coauthVersionLast="47" xr6:coauthVersionMax="47" xr10:uidLastSave="{00000000-0000-0000-0000-000000000000}"/>
  <bookViews>
    <workbookView xWindow="-120" yWindow="-120" windowWidth="29040" windowHeight="15840" firstSheet="1" activeTab="3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F18" i="21" s="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7" i="2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31" i="4" l="1"/>
  <c r="C19" i="4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<sst xmlns="http://schemas.openxmlformats.org/spreadsheetml/2006/main" count="1478" uniqueCount="417">
  <si>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</si>
  <si>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</si>
  <si>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</si>
  <si>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</si>
  <si>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</si>
  <si>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</si>
  <si>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</si>
  <si>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</si>
  <si>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</si>
  <si>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</si>
  <si>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</si>
  <si>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</si>
  <si>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</si>
  <si>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</si>
  <si>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</si>
  <si>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</si>
  <si>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</si>
  <si>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</si>
  <si>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</si>
  <si>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</si>
  <si>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</si>
  <si>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</si>
  <si>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</si>
  <si>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</si>
  <si>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</si>
  <si>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</si>
  <si>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</si>
  <si>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</si>
  <si>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</si>
  <si>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</si>
  <si>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</si>
  <si>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</si>
  <si>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</si>
  <si>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</si>
  <si>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</si>
  <si>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</si>
  <si>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</si>
  <si>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</si>
  <si>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</si>
  <si>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</si>
  <si>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</si>
  <si>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</si>
  <si>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</si>
  <si>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</si>
  <si>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</si>
  <si>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</si>
  <si>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</si>
  <si>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</si>
  <si>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</si>
  <si>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</si>
  <si>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</si>
  <si>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</si>
  <si>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</si>
  <si>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</si>
  <si>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</si>
  <si>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</si>
  <si>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</si>
  <si>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</si>
  <si>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</si>
  <si>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</si>
  <si>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</si>
  <si>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</si>
  <si>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</si>
  <si>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</si>
  <si>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</si>
  <si>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</si>
  <si>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</si>
  <si>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</si>
  <si>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</si>
  <si>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</si>
  <si>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</si>
  <si>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</si>
  <si>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</si>
  <si>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</si>
  <si>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</si>
  <si>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</si>
  <si>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</si>
  <si>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</si>
  <si>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</si>
  <si>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</si>
  <si>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</si>
  <si>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</si>
  <si>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</si>
  <si>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</si>
  <si>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</si>
  <si>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</si>
  <si>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</si>
  <si>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</si>
  <si>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</si>
  <si>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</si>
  <si>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</si>
  <si>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</si>
  <si>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</si>
  <si>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</si>
  <si>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</si>
  <si>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</si>
  <si>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</si>
  <si>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Marketing,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</si>
  <si>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</si>
  <si>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</si>
  <si>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</si>
  <si>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</si>
  <si>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</si>
  <si>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</si>
  <si>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</si>
  <si>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</si>
  <si>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</si>
  <si>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</si>
  <si>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</si>
  <si>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</si>
  <si>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</si>
  <si>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</si>
  <si>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</si>
  <si>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</si>
  <si>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</si>
  <si>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</si>
  <si>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</si>
  <si>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</si>
  <si>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</si>
  <si>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</si>
  <si>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</si>
  <si>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</si>
  <si>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</si>
  <si>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</si>
  <si>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</si>
  <si>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</si>
  <si>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</si>
  <si>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</si>
  <si>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</si>
  <si>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</si>
  <si>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</si>
  <si>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</si>
  <si>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</si>
  <si>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</si>
  <si>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</si>
  <si>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</si>
  <si>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</si>
  <si>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</si>
  <si>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</si>
  <si>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</si>
  <si>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</si>
  <si>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</si>
  <si>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</si>
  <si>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</si>
  <si>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</si>
  <si>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</si>
  <si>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</si>
  <si>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</si>
  <si>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</si>
  <si>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</si>
  <si>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</si>
  <si>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</si>
  <si>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</si>
  <si>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</si>
  <si>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</si>
  <si>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</si>
  <si>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</si>
  <si>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</si>
  <si>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</si>
  <si>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</si>
  <si>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</si>
  <si>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</si>
  <si>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</si>
  <si>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</si>
  <si>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</si>
  <si>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</si>
  <si>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</si>
  <si>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</si>
  <si>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</si>
  <si>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</si>
  <si>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</si>
  <si>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</si>
  <si>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</si>
  <si>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</si>
  <si>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</si>
  <si>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</si>
  <si>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</si>
  <si>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</si>
  <si>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</si>
  <si>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</si>
  <si>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</si>
  <si>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</si>
  <si>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</si>
  <si>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</si>
  <si>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</si>
  <si>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</si>
  <si>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</si>
  <si>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</si>
  <si>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</si>
  <si>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</si>
  <si>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</si>
  <si>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</si>
  <si>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</si>
  <si>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</si>
  <si>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</si>
  <si>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</si>
  <si>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</si>
  <si>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</si>
  <si>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</si>
  <si>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</si>
  <si>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</si>
  <si>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</si>
  <si>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</si>
  <si>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</si>
  <si>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</si>
  <si>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</si>
  <si>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</si>
  <si>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</si>
  <si>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</si>
  <si>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</si>
  <si>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</si>
  <si>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</si>
  <si>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</si>
  <si>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</si>
  <si>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</si>
  <si>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</si>
  <si>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</si>
  <si>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</si>
  <si>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</si>
  <si>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</si>
  <si>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</si>
  <si>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</si>
  <si>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</si>
  <si>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</si>
  <si>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</si>
  <si>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</si>
  <si>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</si>
  <si>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</si>
  <si>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</si>
  <si>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</si>
  <si>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</si>
  <si>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</si>
  <si>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</si>
  <si>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</si>
  <si>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</si>
  <si>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</si>
  <si>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</si>
  <si>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</si>
  <si>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</si>
  <si>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</si>
  <si>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</si>
  <si>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</si>
  <si>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</si>
  <si>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</si>
  <si>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</si>
  <si>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</si>
  <si>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</si>
  <si>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</si>
  <si>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</si>
  <si>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</si>
  <si>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Journalisme environnemental et de la transition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</si>
  <si>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</si>
  <si>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</si>
  <si>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</si>
  <si>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</si>
  <si>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</si>
  <si>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</si>
  <si>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</si>
  <si>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Toutes les UE et tous les ECUE sont compensables à l'exception des UE et ECUE de mémoires et soutenances</t>
  </si>
  <si>
    <t>Obtention du Semestre</t>
  </si>
  <si>
    <t>Obtention de l'Année</t>
  </si>
  <si>
    <t>Note éliminatoire/ Note seuil</t>
  </si>
  <si>
    <t>REDOUBLEMENT</t>
  </si>
  <si>
    <t>Sur autorisation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</si>
  <si>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</si>
  <si>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</si>
  <si>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</si>
  <si>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</si>
  <si>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</si>
  <si>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</si>
  <si>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</si>
  <si>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</si>
  <si>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</si>
  <si>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</si>
  <si>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</si>
  <si>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</si>
  <si>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</si>
  <si>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</si>
  <si>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</si>
  <si>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</si>
  <si>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</si>
  <si>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</si>
  <si>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</si>
  <si>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</si>
  <si>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</si>
  <si>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Switch Odyssée S1</t>
  </si>
  <si>
    <t>EUR Odyssée</t>
  </si>
  <si>
    <t>Contribution de 36h pour les deux années</t>
  </si>
  <si>
    <t>Projet Greenwatching</t>
  </si>
  <si>
    <t>IUT Info-comm, département journalisme</t>
  </si>
  <si>
    <t xml:space="preserve">Fondamentaux de l'environnement et de l'écologie </t>
  </si>
  <si>
    <t>3.1</t>
  </si>
  <si>
    <t>Approche conceptuelle de la transition</t>
  </si>
  <si>
    <t>COMETES</t>
  </si>
  <si>
    <t>3.2</t>
  </si>
  <si>
    <t>Climat, énergies et mobilités</t>
  </si>
  <si>
    <t>3.3</t>
  </si>
  <si>
    <t>Impacts humains sur l'environnement</t>
  </si>
  <si>
    <t>3.4</t>
  </si>
  <si>
    <t>Biodiversité</t>
  </si>
  <si>
    <t>Fondamentaux du journalisme : veille</t>
  </si>
  <si>
    <t>4.1</t>
  </si>
  <si>
    <t>Identifier les sources de l'info environnementale</t>
  </si>
  <si>
    <t>4.2</t>
  </si>
  <si>
    <t>Vérifier l'information : le fact-checking</t>
  </si>
  <si>
    <t>4.3</t>
  </si>
  <si>
    <t>Constituer, actualiser et activer un réseau d'alertes</t>
  </si>
  <si>
    <t>Fondamentaux du journalisme : production</t>
  </si>
  <si>
    <t>5.1</t>
  </si>
  <si>
    <t>Ecrire pour le web en trouvant le meilleur format selon le média</t>
  </si>
  <si>
    <t>5.2</t>
  </si>
  <si>
    <t>Concevoir et réaliser une revue de presse</t>
  </si>
  <si>
    <t>5.3</t>
  </si>
  <si>
    <t>Tourner en MOJO et écritures audiovisuelles</t>
  </si>
  <si>
    <t>5.4</t>
  </si>
  <si>
    <t xml:space="preserve">Anglais </t>
  </si>
  <si>
    <t xml:space="preserve">Maison des langues </t>
  </si>
  <si>
    <t>Information, médiation et communication scientifiques et environnementales</t>
  </si>
  <si>
    <t>6.1</t>
  </si>
  <si>
    <t>Le journalisme de solution au service de l'actualité environnementale</t>
  </si>
  <si>
    <t>6.2</t>
  </si>
  <si>
    <t>Communication et médiation scientifiques</t>
  </si>
  <si>
    <t>6.3</t>
  </si>
  <si>
    <t>Le journalisme d'investigation scientifique : un contrepouvoir en période de crise environnementale</t>
  </si>
  <si>
    <t>Enjeux de l'information environnementale</t>
  </si>
  <si>
    <t>7.1</t>
  </si>
  <si>
    <t>l'IA au service de l'information ?</t>
  </si>
  <si>
    <t>7.2</t>
  </si>
  <si>
    <t>Data viz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</si>
  <si>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</si>
  <si>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</si>
  <si>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</si>
  <si>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</si>
  <si>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</si>
  <si>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</si>
  <si>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</si>
  <si>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</si>
  <si>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</si>
  <si>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</si>
  <si>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</si>
  <si>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</si>
  <si>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</si>
  <si>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</si>
  <si>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</si>
  <si>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</si>
  <si>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</si>
  <si>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</si>
  <si>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</si>
  <si>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</si>
  <si>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</si>
  <si>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</si>
  <si>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</si>
  <si>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</si>
  <si>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</si>
  <si>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</si>
  <si>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</si>
  <si>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SWITCH ODYSSEE S2</t>
  </si>
  <si>
    <t>2.1</t>
  </si>
  <si>
    <t>Communication et journalisme spécialisé</t>
  </si>
  <si>
    <t>Evolutions du traitement de l'information climatique et environnementale dans les médias</t>
  </si>
  <si>
    <t>Entre information et communication : le greenwashing</t>
  </si>
  <si>
    <t>Les enjeux environnementaux en controverses</t>
  </si>
  <si>
    <t>PPR Stage/apprentissage</t>
  </si>
  <si>
    <t>Atelier PPR (preparation stage et rapport)</t>
  </si>
  <si>
    <t xml:space="preserve">Rapport de stage </t>
  </si>
  <si>
    <t>Compétences de recherche en SIC</t>
  </si>
  <si>
    <t>Science ouverte</t>
  </si>
  <si>
    <t>COMETES / URFIST</t>
  </si>
  <si>
    <t>Formation prise en charge par l'URFIST</t>
  </si>
  <si>
    <t>Initation à la recherche (Atelier de lecture critique et sujet de mémoire)</t>
  </si>
  <si>
    <t>Compétences informationnelles</t>
  </si>
  <si>
    <t>COMETES / URFIST / BU</t>
  </si>
  <si>
    <t>Formation prise en charge par l'URFIST (9h) et la BU (6h)</t>
  </si>
  <si>
    <t>Seuil de compensation</t>
  </si>
  <si>
    <t>NON</t>
  </si>
  <si>
    <t>2ème Année</t>
  </si>
  <si>
    <t>SWITCH ODYSSEE</t>
  </si>
  <si>
    <t>EUR ODYSSEE</t>
  </si>
  <si>
    <t>Projet Greenwatching S3</t>
  </si>
  <si>
    <t>PPR Stage et mémoire de recherche S3</t>
  </si>
  <si>
    <t>Anglais</t>
  </si>
  <si>
    <t>Maison des langues</t>
  </si>
  <si>
    <t>Méthodologie</t>
  </si>
  <si>
    <t>Fondamentaux de l'environnement et de l'écologie S3</t>
  </si>
  <si>
    <t xml:space="preserve">Gestion de l'environnement et des risques (avec intervention des professionnels du territoire) </t>
  </si>
  <si>
    <t>Ethique et droit de l'environnement (et communs)</t>
  </si>
  <si>
    <t>Ecopsychologie</t>
  </si>
  <si>
    <t>Les outils de l'information</t>
  </si>
  <si>
    <t>Enquêter pour un format podcast pour un média environnemental</t>
  </si>
  <si>
    <t>Optimiser le format de l'enquête au service de la compréhension du propos</t>
  </si>
  <si>
    <t>Enquêter sur le web pour traiter l'information nationale et internationale</t>
  </si>
  <si>
    <t>Journalisme scientifique</t>
  </si>
  <si>
    <t>Décrypter et vulgariser une communication scientifique</t>
  </si>
  <si>
    <t>Limites et précautions avant la diffusion d'une information scientifique</t>
  </si>
  <si>
    <t>Data viz et OSINT</t>
  </si>
  <si>
    <t>Communications des transitions</t>
  </si>
  <si>
    <t>Acceptabilité sociale des innovations</t>
  </si>
  <si>
    <t>Communication sensible et communication de crise</t>
  </si>
  <si>
    <t>Dimension politique, économique et sociale du journalisme environnemental S3</t>
  </si>
  <si>
    <t>8.1</t>
  </si>
  <si>
    <t>Les mouvements environnementaux contestataires</t>
  </si>
  <si>
    <t>8.2</t>
  </si>
  <si>
    <t>Critique des médias et culture numérique</t>
  </si>
  <si>
    <t>PPR Stage/mémoire de recherche S4</t>
  </si>
  <si>
    <t>1.1</t>
  </si>
  <si>
    <t>Atelier d'écriture du mémoire</t>
  </si>
  <si>
    <t>1.2</t>
  </si>
  <si>
    <t>1.3</t>
  </si>
  <si>
    <t>Mémoire</t>
  </si>
  <si>
    <t>1.4</t>
  </si>
  <si>
    <t>Soutenance</t>
  </si>
  <si>
    <t>Dimension politique, économique et sociale du journalisme environnemental S4</t>
  </si>
  <si>
    <t>Géopolitique de l'environnement : quelles politiques publiques en France et en Europe ?</t>
  </si>
  <si>
    <t>2.2</t>
  </si>
  <si>
    <t>Changement climatique et migrations</t>
  </si>
  <si>
    <t>2.3</t>
  </si>
  <si>
    <t>l'investigation en consortium contre la désinformation à l'échelon mondial (OPSINT)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</si>
</sst>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5"/>
      <color rgb="FF444444"/>
      <name val="Calibri"/>
      <family val="2"/>
      <scheme val="minor"/>
    </font>
    <font>
      <sz val="14"/>
      <color theme="1"/>
      <name val="Calibri (Corps)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7" fillId="0" borderId="0" xfId="0" applyFont="1" applyProtection="1">
      <protection locked="0"/>
    </xf>
    <xf numFmtId="0" fontId="4" fillId="7" borderId="16" xfId="0" applyFont="1" applyFill="1" applyBorder="1" applyAlignment="1" applyProtection="1">
      <alignment wrapText="1"/>
      <protection locked="0"/>
    </xf>
    <xf numFmtId="0" fontId="8" fillId="7" borderId="16" xfId="0" applyFont="1" applyFill="1" applyBorder="1" applyAlignment="1" applyProtection="1">
      <alignment wrapText="1"/>
      <protection locked="0"/>
    </xf>
    <xf numFmtId="0" fontId="8" fillId="7" borderId="16" xfId="0" applyFont="1" applyFill="1" applyBorder="1" applyProtection="1">
      <protection locked="0"/>
    </xf>
    <xf numFmtId="0" fontId="4" fillId="8" borderId="16" xfId="0" applyFont="1" applyFill="1" applyBorder="1" applyAlignment="1" applyProtection="1">
      <alignment wrapText="1"/>
      <protection locked="0"/>
    </xf>
    <xf numFmtId="0" fontId="4" fillId="7" borderId="0" xfId="0" applyFont="1" applyFill="1" applyAlignment="1" applyProtection="1">
      <alignment wrapText="1"/>
      <protection locked="0"/>
    </xf>
    <xf numFmtId="0" fontId="4" fillId="8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0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8" zoomScale="85" zoomScaleNormal="85" workbookViewId="0">
      <selection activeCell="G12" sqref="G12:G22"/>
    </sheetView>
  </sheetViews>
  <sheetFormatPr baseColWidth="10"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16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1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>
      <c r="A16" s="1" t="s">
        <v>96</v>
      </c>
      <c r="C16" s="1" t="s">
        <v>97</v>
      </c>
      <c r="E16" s="20" t="s">
        <v>65</v>
      </c>
      <c r="F16" s="1" t="s">
        <v>98</v>
      </c>
      <c r="G16" s="1" t="s">
        <v>99</v>
      </c>
      <c r="J16" s="1" t="s">
        <v>100</v>
      </c>
      <c r="L16" s="1" t="s">
        <v>101</v>
      </c>
      <c r="O16" s="1" t="s">
        <v>92</v>
      </c>
      <c r="P16" s="1" t="s">
        <v>102</v>
      </c>
    </row>
    <row r="17" spans="1:16">
      <c r="A17" s="1" t="s">
        <v>103</v>
      </c>
      <c r="C17" s="1" t="s">
        <v>104</v>
      </c>
      <c r="E17" s="20" t="s">
        <v>105</v>
      </c>
      <c r="F17" s="1" t="s">
        <v>106</v>
      </c>
      <c r="G17" s="1" t="s">
        <v>107</v>
      </c>
      <c r="J17" s="1" t="s">
        <v>108</v>
      </c>
      <c r="O17" s="1" t="s">
        <v>97</v>
      </c>
      <c r="P17" s="1" t="s">
        <v>109</v>
      </c>
    </row>
    <row r="18" spans="1:16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104</v>
      </c>
      <c r="P18" s="1" t="s">
        <v>113</v>
      </c>
    </row>
    <row r="19" spans="1:16">
      <c r="E19" s="20" t="s">
        <v>41</v>
      </c>
      <c r="F19" s="1" t="s">
        <v>114</v>
      </c>
      <c r="G19" s="1" t="s">
        <v>115</v>
      </c>
      <c r="O19" s="1" t="s">
        <v>105</v>
      </c>
      <c r="P19" s="1" t="s">
        <v>116</v>
      </c>
    </row>
    <row r="20" spans="1:16">
      <c r="G20" s="1" t="s">
        <v>117</v>
      </c>
      <c r="O20" s="1" t="s">
        <v>110</v>
      </c>
      <c r="P20" s="1" t="s">
        <v>118</v>
      </c>
    </row>
    <row r="21" spans="1:16">
      <c r="G21" s="1" t="s">
        <v>119</v>
      </c>
      <c r="O21" s="1" t="s">
        <v>63</v>
      </c>
      <c r="P21" s="1" t="s">
        <v>120</v>
      </c>
    </row>
    <row r="22" spans="1:16">
      <c r="G22" s="1" t="s">
        <v>77</v>
      </c>
      <c r="O22" s="1" t="s">
        <v>72</v>
      </c>
      <c r="P22" s="1" t="s">
        <v>121</v>
      </c>
    </row>
    <row r="23" spans="1:16">
      <c r="O23" s="1" t="s">
        <v>81</v>
      </c>
      <c r="P23" s="1" t="s">
        <v>122</v>
      </c>
    </row>
    <row r="24" spans="1:16">
      <c r="A24" s="1" t="s">
        <v>123</v>
      </c>
      <c r="O24" s="1" t="s">
        <v>90</v>
      </c>
      <c r="P24" s="1" t="s">
        <v>124</v>
      </c>
    </row>
    <row r="25" spans="1:16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O25" s="1" t="s">
        <v>96</v>
      </c>
      <c r="P25" s="1" t="s">
        <v>132</v>
      </c>
    </row>
    <row r="26" spans="1:16">
      <c r="A26" s="1" t="s">
        <v>133</v>
      </c>
      <c r="B26" s="1" t="s">
        <v>134</v>
      </c>
      <c r="C26" s="20" t="s">
        <v>135</v>
      </c>
      <c r="D26" s="1" t="s">
        <v>136</v>
      </c>
      <c r="E26" s="50" t="s">
        <v>137</v>
      </c>
      <c r="F26" s="1" t="s">
        <v>138</v>
      </c>
      <c r="G26" s="1" t="s">
        <v>139</v>
      </c>
      <c r="O26" s="1" t="s">
        <v>140</v>
      </c>
      <c r="P26" s="1" t="s">
        <v>141</v>
      </c>
    </row>
    <row r="27" spans="1:16">
      <c r="B27" s="1" t="s">
        <v>137</v>
      </c>
      <c r="C27" s="49"/>
      <c r="D27" s="1" t="s">
        <v>137</v>
      </c>
      <c r="E27" s="50" t="s">
        <v>142</v>
      </c>
      <c r="F27" s="1" t="s">
        <v>134</v>
      </c>
      <c r="G27" s="1" t="s">
        <v>143</v>
      </c>
      <c r="O27" s="1" t="s">
        <v>66</v>
      </c>
      <c r="P27" s="1" t="s">
        <v>144</v>
      </c>
    </row>
    <row r="28" spans="1:16">
      <c r="D28" s="1" t="s">
        <v>142</v>
      </c>
      <c r="F28" s="1" t="s">
        <v>133</v>
      </c>
      <c r="G28" s="1" t="s">
        <v>136</v>
      </c>
      <c r="O28" s="1" t="s">
        <v>64</v>
      </c>
      <c r="P28" s="1" t="s">
        <v>145</v>
      </c>
    </row>
    <row r="29" spans="1:16">
      <c r="D29" s="1" t="s">
        <v>133</v>
      </c>
      <c r="G29" s="1" t="s">
        <v>142</v>
      </c>
      <c r="O29" s="1" t="s">
        <v>73</v>
      </c>
      <c r="P29" s="1" t="s">
        <v>146</v>
      </c>
    </row>
    <row r="30" spans="1:16">
      <c r="O30" s="1" t="s">
        <v>82</v>
      </c>
      <c r="P30" s="1" t="s">
        <v>147</v>
      </c>
    </row>
    <row r="31" spans="1:16">
      <c r="O31" s="1" t="s">
        <v>91</v>
      </c>
      <c r="P31" s="1" t="s">
        <v>148</v>
      </c>
    </row>
    <row r="32" spans="1:16">
      <c r="O32" s="1" t="s">
        <v>67</v>
      </c>
      <c r="P32" s="1" t="s">
        <v>149</v>
      </c>
    </row>
    <row r="33" spans="3:16">
      <c r="O33" s="1" t="s">
        <v>75</v>
      </c>
      <c r="P33" s="1" t="s">
        <v>150</v>
      </c>
    </row>
    <row r="34" spans="3:16">
      <c r="O34" s="1" t="s">
        <v>84</v>
      </c>
      <c r="P34" s="1" t="s">
        <v>151</v>
      </c>
    </row>
    <row r="35" spans="3:16">
      <c r="C35" s="34" t="s">
        <v>152</v>
      </c>
      <c r="O35" s="1" t="s">
        <v>85</v>
      </c>
      <c r="P35" s="1" t="s">
        <v>153</v>
      </c>
    </row>
    <row r="36" spans="3:16">
      <c r="C36" s="33" t="s">
        <v>154</v>
      </c>
      <c r="O36" s="1" t="s">
        <v>93</v>
      </c>
      <c r="P36" s="1" t="s">
        <v>155</v>
      </c>
    </row>
    <row r="37" spans="3:16">
      <c r="C37" s="33" t="s">
        <v>156</v>
      </c>
      <c r="O37" s="1" t="s">
        <v>98</v>
      </c>
      <c r="P37" s="1" t="s">
        <v>157</v>
      </c>
    </row>
    <row r="38" spans="3:16">
      <c r="C38" s="33" t="s">
        <v>158</v>
      </c>
      <c r="O38" s="1" t="s">
        <v>106</v>
      </c>
      <c r="P38" s="1" t="s">
        <v>159</v>
      </c>
    </row>
    <row r="39" spans="3:16">
      <c r="C39" s="33" t="s">
        <v>160</v>
      </c>
      <c r="F39" s="48"/>
      <c r="O39" s="1" t="s">
        <v>68</v>
      </c>
      <c r="P39" s="1" t="s">
        <v>161</v>
      </c>
    </row>
    <row r="40" spans="3:16">
      <c r="C40" s="33" t="s">
        <v>162</v>
      </c>
      <c r="O40" s="1" t="s">
        <v>101</v>
      </c>
      <c r="P40" s="1" t="s">
        <v>163</v>
      </c>
    </row>
    <row r="41" spans="3:16">
      <c r="C41" s="33" t="s">
        <v>164</v>
      </c>
      <c r="O41" s="1" t="s">
        <v>76</v>
      </c>
      <c r="P41" s="1" t="s">
        <v>165</v>
      </c>
    </row>
    <row r="42" spans="3:16">
      <c r="C42" s="33" t="s">
        <v>166</v>
      </c>
      <c r="O42" s="1" t="s">
        <v>111</v>
      </c>
      <c r="P42" s="1" t="s">
        <v>167</v>
      </c>
    </row>
    <row r="43" spans="3:16">
      <c r="C43" s="33" t="s">
        <v>168</v>
      </c>
      <c r="O43" s="1" t="s">
        <v>69</v>
      </c>
      <c r="P43" s="1" t="s">
        <v>169</v>
      </c>
    </row>
    <row r="44" spans="3:16">
      <c r="C44" s="33" t="s">
        <v>170</v>
      </c>
      <c r="O44" s="1" t="s">
        <v>69</v>
      </c>
      <c r="P44" s="1" t="s">
        <v>171</v>
      </c>
    </row>
    <row r="45" spans="3:16">
      <c r="C45" s="33" t="s">
        <v>172</v>
      </c>
      <c r="O45" s="1" t="s">
        <v>78</v>
      </c>
      <c r="P45" s="1" t="s">
        <v>173</v>
      </c>
    </row>
    <row r="46" spans="3:16">
      <c r="C46" s="33" t="s">
        <v>174</v>
      </c>
      <c r="O46" s="1" t="s">
        <v>86</v>
      </c>
      <c r="P46" s="1" t="s">
        <v>175</v>
      </c>
    </row>
    <row r="47" spans="3:16">
      <c r="C47" s="33" t="s">
        <v>176</v>
      </c>
      <c r="O47" s="1" t="s">
        <v>70</v>
      </c>
      <c r="P47" s="1" t="s">
        <v>177</v>
      </c>
    </row>
    <row r="48" spans="3:16">
      <c r="C48" s="33" t="s">
        <v>178</v>
      </c>
      <c r="O48" s="1" t="s">
        <v>79</v>
      </c>
      <c r="P48" s="1" t="s">
        <v>179</v>
      </c>
    </row>
    <row r="49" spans="3:16">
      <c r="C49" s="33" t="s">
        <v>180</v>
      </c>
      <c r="O49" s="1" t="s">
        <v>87</v>
      </c>
      <c r="P49" s="1" t="s">
        <v>181</v>
      </c>
    </row>
    <row r="50" spans="3:16" ht="30">
      <c r="C50" s="33" t="s">
        <v>182</v>
      </c>
      <c r="O50" s="1" t="s">
        <v>77</v>
      </c>
      <c r="P50" s="1" t="s">
        <v>183</v>
      </c>
    </row>
    <row r="51" spans="3:16">
      <c r="C51" s="33" t="s">
        <v>184</v>
      </c>
      <c r="O51" s="1" t="s">
        <v>77</v>
      </c>
      <c r="P51" s="1" t="s">
        <v>185</v>
      </c>
    </row>
    <row r="52" spans="3:16">
      <c r="C52" s="33" t="s">
        <v>186</v>
      </c>
      <c r="O52" s="1" t="s">
        <v>100</v>
      </c>
      <c r="P52" s="1" t="s">
        <v>187</v>
      </c>
    </row>
    <row r="53" spans="3:16" ht="45">
      <c r="C53" s="33" t="s">
        <v>188</v>
      </c>
      <c r="O53" s="1" t="s">
        <v>108</v>
      </c>
      <c r="P53" s="1" t="s">
        <v>189</v>
      </c>
    </row>
    <row r="54" spans="3:16">
      <c r="C54" s="33" t="s">
        <v>190</v>
      </c>
      <c r="O54" s="1" t="s">
        <v>88</v>
      </c>
      <c r="P54" s="1" t="s">
        <v>191</v>
      </c>
    </row>
    <row r="55" spans="3:16">
      <c r="C55" s="33" t="s">
        <v>192</v>
      </c>
      <c r="O55" s="1" t="s">
        <v>114</v>
      </c>
      <c r="P55" s="1"/>
    </row>
    <row r="56" spans="3:16">
      <c r="C56" s="33" t="s">
        <v>193</v>
      </c>
    </row>
    <row r="57" spans="3:16" ht="30">
      <c r="C57" s="33" t="s">
        <v>194</v>
      </c>
    </row>
    <row r="58" spans="3:16">
      <c r="C58" s="33" t="s">
        <v>195</v>
      </c>
    </row>
    <row r="59" spans="3:16">
      <c r="C59" s="33" t="s">
        <v>196</v>
      </c>
    </row>
    <row r="60" spans="3:16">
      <c r="C60" s="33" t="s">
        <v>197</v>
      </c>
    </row>
    <row r="61" spans="3:16">
      <c r="C61" s="33" t="s">
        <v>198</v>
      </c>
    </row>
    <row r="62" spans="3:16">
      <c r="C62" s="33" t="s">
        <v>199</v>
      </c>
    </row>
    <row r="63" spans="3:16">
      <c r="C63" s="33" t="s">
        <v>200</v>
      </c>
    </row>
    <row r="64" spans="3:16">
      <c r="C64" s="33" t="s">
        <v>201</v>
      </c>
    </row>
    <row r="65" spans="3:3">
      <c r="C65" s="33" t="s">
        <v>202</v>
      </c>
    </row>
    <row r="66" spans="3:3">
      <c r="C66" s="33" t="s">
        <v>203</v>
      </c>
    </row>
    <row r="67" spans="3:3">
      <c r="C67" s="33" t="s">
        <v>204</v>
      </c>
    </row>
    <row r="68" spans="3:3">
      <c r="C68" s="33" t="s">
        <v>205</v>
      </c>
    </row>
    <row r="69" spans="3:3">
      <c r="C69" s="33" t="s">
        <v>206</v>
      </c>
    </row>
    <row r="70" spans="3:3">
      <c r="C70" s="33" t="s">
        <v>207</v>
      </c>
    </row>
    <row r="71" spans="3:3">
      <c r="C71" s="33" t="s">
        <v>208</v>
      </c>
    </row>
    <row r="72" spans="3:3">
      <c r="C72" s="33" t="s">
        <v>209</v>
      </c>
    </row>
    <row r="73" spans="3:3">
      <c r="C73" s="33" t="s">
        <v>210</v>
      </c>
    </row>
    <row r="74" spans="3:3">
      <c r="C74" s="33" t="s">
        <v>211</v>
      </c>
    </row>
    <row r="75" spans="3:3">
      <c r="C75" s="33" t="s">
        <v>212</v>
      </c>
    </row>
    <row r="76" spans="3:3">
      <c r="C76" s="33" t="s">
        <v>213</v>
      </c>
    </row>
    <row r="77" spans="3:3">
      <c r="C77" s="33" t="s">
        <v>214</v>
      </c>
    </row>
    <row r="78" spans="3:3">
      <c r="C78" s="33" t="s">
        <v>215</v>
      </c>
    </row>
    <row r="79" spans="3:3">
      <c r="C79" s="33" t="s">
        <v>216</v>
      </c>
    </row>
    <row r="80" spans="3:3">
      <c r="C80" s="33" t="s">
        <v>217</v>
      </c>
    </row>
    <row r="81" spans="3:3">
      <c r="C81" s="33" t="s">
        <v>218</v>
      </c>
    </row>
    <row r="82" spans="3:3">
      <c r="C82" s="33" t="s">
        <v>219</v>
      </c>
    </row>
    <row r="83" spans="3:3">
      <c r="C83" s="33" t="s">
        <v>220</v>
      </c>
    </row>
    <row r="84" spans="3:3">
      <c r="C84" s="33" t="s">
        <v>221</v>
      </c>
    </row>
    <row r="85" spans="3:3">
      <c r="C85" s="33" t="s">
        <v>222</v>
      </c>
    </row>
    <row r="86" spans="3:3">
      <c r="C86" s="33" t="s">
        <v>223</v>
      </c>
    </row>
    <row r="87" spans="3:3">
      <c r="C87" s="33" t="s">
        <v>224</v>
      </c>
    </row>
    <row r="88" spans="3:3">
      <c r="C88" s="33" t="s">
        <v>225</v>
      </c>
    </row>
    <row r="89" spans="3:3">
      <c r="C89" s="33" t="s">
        <v>226</v>
      </c>
    </row>
    <row r="90" spans="3:3">
      <c r="C90" s="33" t="s">
        <v>227</v>
      </c>
    </row>
    <row r="91" spans="3:3">
      <c r="C91" s="33" t="s">
        <v>228</v>
      </c>
    </row>
    <row r="92" spans="3:3">
      <c r="C92" s="33" t="s">
        <v>229</v>
      </c>
    </row>
  </sheetData>
  <sheetProtection algorithmName="SHA-512" hashValue="W+zsjUXEeNhUKPH0M/9QrRL7wlx6t9panFMgAcLqzoyfHn3dkQPfKTxePVqKzc94IoY1GsyRlC5woUcBUk8kJg==" saltValue="8sRB44nToGWHbkkvzrxUW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A12" zoomScaleNormal="100" workbookViewId="0">
      <selection activeCell="J20" sqref="I20:J27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2"/>
      <c r="B1" s="112"/>
      <c r="C1" s="112"/>
      <c r="D1" s="112"/>
      <c r="E1" s="112"/>
      <c r="F1" s="112"/>
      <c r="G1" s="112"/>
      <c r="H1" s="112"/>
      <c r="I1" s="112"/>
      <c r="J1" s="112"/>
    </row>
    <row r="2" spans="1:10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0">
      <c r="A3" s="112"/>
      <c r="B3" s="112"/>
      <c r="C3" s="112"/>
      <c r="D3" s="112"/>
      <c r="E3" s="112"/>
      <c r="F3" s="112"/>
      <c r="G3" s="112"/>
      <c r="H3" s="112"/>
      <c r="I3" s="112"/>
      <c r="J3" s="112"/>
    </row>
    <row r="4" spans="1:10">
      <c r="A4" s="112"/>
      <c r="B4" s="112"/>
      <c r="C4" s="112"/>
      <c r="D4" s="112"/>
      <c r="E4" s="112"/>
      <c r="F4" s="112"/>
      <c r="G4" s="112"/>
      <c r="H4" s="112"/>
      <c r="I4" s="112"/>
      <c r="J4" s="112"/>
    </row>
    <row r="5" spans="1:10">
      <c r="A5" s="112"/>
      <c r="B5" s="112"/>
      <c r="C5" s="112"/>
      <c r="D5" s="112"/>
      <c r="E5" s="112"/>
      <c r="F5" s="112"/>
      <c r="G5" s="112"/>
      <c r="H5" s="112"/>
      <c r="I5" s="112"/>
      <c r="J5" s="112"/>
    </row>
    <row r="6" spans="1:10">
      <c r="A6" s="112"/>
      <c r="B6" s="112"/>
      <c r="C6" s="112"/>
      <c r="D6" s="112"/>
      <c r="E6" s="112"/>
      <c r="F6" s="112"/>
      <c r="G6" s="112"/>
      <c r="H6" s="112"/>
      <c r="I6" s="112"/>
      <c r="J6" s="112"/>
    </row>
    <row r="7" spans="1:10" ht="18" customHeight="1">
      <c r="A7" s="97" t="s">
        <v>267</v>
      </c>
      <c r="B7" s="100" t="str">
        <f>'Fiche Générale'!B2</f>
        <v>ODYSSEE</v>
      </c>
      <c r="C7" s="97" t="s">
        <v>268</v>
      </c>
      <c r="D7" s="97"/>
      <c r="E7" s="99" t="str">
        <f>'Fiche Générale'!B3</f>
        <v>Information et médiation scientifique et technique</v>
      </c>
      <c r="F7" s="100"/>
      <c r="G7" s="97" t="s">
        <v>330</v>
      </c>
      <c r="H7" s="136" t="str">
        <f>'Fiche Générale'!B4</f>
        <v>-</v>
      </c>
      <c r="I7" s="136"/>
      <c r="J7" s="136"/>
    </row>
    <row r="8" spans="1:10" ht="18" customHeight="1">
      <c r="A8" s="97"/>
      <c r="B8" s="102"/>
      <c r="C8" s="97"/>
      <c r="D8" s="97"/>
      <c r="E8" s="101"/>
      <c r="F8" s="102"/>
      <c r="G8" s="97"/>
      <c r="H8" s="136"/>
      <c r="I8" s="136"/>
      <c r="J8" s="136"/>
    </row>
    <row r="9" spans="1:10" ht="18" customHeight="1">
      <c r="A9" s="97"/>
      <c r="B9" s="102"/>
      <c r="C9" s="97"/>
      <c r="D9" s="97"/>
      <c r="E9" s="103"/>
      <c r="F9" s="104"/>
      <c r="G9" s="97"/>
      <c r="H9" s="136"/>
      <c r="I9" s="136"/>
      <c r="J9" s="136"/>
    </row>
    <row r="10" spans="1:10" ht="18" customHeight="1">
      <c r="A10" s="97"/>
      <c r="B10" s="102"/>
      <c r="C10" s="98" t="s">
        <v>270</v>
      </c>
      <c r="D10" s="98"/>
      <c r="E10" s="105" t="str">
        <f>'Fiche Générale'!C12</f>
        <v>Journalisme environnemental et de la transition</v>
      </c>
      <c r="F10" s="106"/>
      <c r="G10" s="106"/>
      <c r="H10" s="106"/>
      <c r="I10" s="106"/>
      <c r="J10" s="107"/>
    </row>
    <row r="11" spans="1:10" ht="18" customHeight="1">
      <c r="A11" s="97"/>
      <c r="B11" s="104"/>
      <c r="C11" s="98"/>
      <c r="D11" s="98"/>
      <c r="E11" s="108"/>
      <c r="F11" s="109"/>
      <c r="G11" s="109"/>
      <c r="H11" s="109"/>
      <c r="I11" s="109"/>
      <c r="J11" s="110"/>
    </row>
    <row r="13" spans="1:10">
      <c r="A13" s="113" t="s">
        <v>271</v>
      </c>
      <c r="B13" s="63" t="s">
        <v>375</v>
      </c>
      <c r="C13" s="113" t="s">
        <v>273</v>
      </c>
      <c r="D13" s="113"/>
      <c r="E13" s="120">
        <f>'S1 Maquette'!E13:F14</f>
        <v>0</v>
      </c>
      <c r="F13" s="120"/>
      <c r="G13" s="113" t="s">
        <v>274</v>
      </c>
      <c r="H13" s="61">
        <f>Calcul!J7</f>
        <v>58</v>
      </c>
      <c r="I13" s="63"/>
    </row>
    <row r="14" spans="1:10">
      <c r="A14" s="113"/>
      <c r="B14" s="66"/>
      <c r="C14" s="113"/>
      <c r="D14" s="113"/>
      <c r="E14" s="120"/>
      <c r="F14" s="120"/>
      <c r="G14" s="113"/>
      <c r="H14" s="64"/>
      <c r="I14" s="66"/>
    </row>
    <row r="15" spans="1:10">
      <c r="A15" s="113" t="s">
        <v>275</v>
      </c>
      <c r="B15" s="63" t="s">
        <v>235</v>
      </c>
      <c r="C15" s="114" t="s">
        <v>276</v>
      </c>
      <c r="D15" s="115"/>
      <c r="E15" s="113"/>
      <c r="F15" s="113"/>
      <c r="G15" s="118" t="s">
        <v>277</v>
      </c>
      <c r="H15" s="60">
        <f>Calcul!J20</f>
        <v>46</v>
      </c>
      <c r="I15" s="60"/>
    </row>
    <row r="16" spans="1:10">
      <c r="A16" s="113"/>
      <c r="B16" s="66"/>
      <c r="C16" s="116"/>
      <c r="D16" s="117"/>
      <c r="E16" s="113"/>
      <c r="F16" s="113"/>
      <c r="G16" s="119"/>
      <c r="H16" s="60"/>
      <c r="I16" s="60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278</v>
      </c>
      <c r="B18" s="3" t="s">
        <v>279</v>
      </c>
      <c r="C18" s="3" t="s">
        <v>3</v>
      </c>
      <c r="D18" s="3" t="s">
        <v>280</v>
      </c>
      <c r="E18" s="3" t="s">
        <v>6</v>
      </c>
      <c r="F18" s="3" t="s">
        <v>5</v>
      </c>
      <c r="G18" s="3" t="s">
        <v>281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282</v>
      </c>
      <c r="M18" s="3" t="s">
        <v>4</v>
      </c>
      <c r="N18" s="3" t="s">
        <v>283</v>
      </c>
      <c r="O18" s="4" t="s">
        <v>284</v>
      </c>
    </row>
    <row r="19" spans="1:15" s="18" customFormat="1" ht="43.35" customHeight="1">
      <c r="A19" s="25">
        <v>1</v>
      </c>
      <c r="B19" s="5" t="s">
        <v>403</v>
      </c>
      <c r="C19" s="7" t="s">
        <v>12</v>
      </c>
      <c r="D19" s="7">
        <v>27</v>
      </c>
      <c r="E19" s="5" t="s">
        <v>15</v>
      </c>
      <c r="F19" s="5" t="s">
        <v>14</v>
      </c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 t="s">
        <v>404</v>
      </c>
      <c r="B20" s="5" t="s">
        <v>405</v>
      </c>
      <c r="C20" s="7" t="s">
        <v>21</v>
      </c>
      <c r="D20" s="7"/>
      <c r="E20" s="5" t="s">
        <v>15</v>
      </c>
      <c r="F20" s="5" t="s">
        <v>14</v>
      </c>
      <c r="G20" s="5"/>
      <c r="H20" s="7"/>
      <c r="I20" s="7"/>
      <c r="J20" s="7">
        <v>12</v>
      </c>
      <c r="K20" s="7"/>
      <c r="L20" s="7"/>
      <c r="M20" s="7" t="s">
        <v>22</v>
      </c>
      <c r="N20" s="5" t="s">
        <v>293</v>
      </c>
      <c r="O20" s="5"/>
    </row>
    <row r="21" spans="1:15" s="18" customFormat="1" ht="43.35" customHeight="1">
      <c r="A21" s="25" t="s">
        <v>406</v>
      </c>
      <c r="B21" s="5" t="s">
        <v>364</v>
      </c>
      <c r="C21" s="7" t="s">
        <v>21</v>
      </c>
      <c r="D21" s="7"/>
      <c r="E21" s="5" t="s">
        <v>15</v>
      </c>
      <c r="F21" s="5" t="s">
        <v>14</v>
      </c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 t="s">
        <v>407</v>
      </c>
      <c r="B22" s="29" t="s">
        <v>408</v>
      </c>
      <c r="C22" s="7" t="s">
        <v>21</v>
      </c>
      <c r="D22" s="7"/>
      <c r="E22" s="5" t="s">
        <v>15</v>
      </c>
      <c r="F22" s="5" t="s">
        <v>14</v>
      </c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4" t="s">
        <v>409</v>
      </c>
      <c r="B23" s="28" t="s">
        <v>410</v>
      </c>
      <c r="C23" s="7" t="s">
        <v>21</v>
      </c>
      <c r="D23" s="11"/>
      <c r="E23" s="5" t="s">
        <v>15</v>
      </c>
      <c r="F23" s="5" t="s">
        <v>14</v>
      </c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>
      <c r="A24" s="25">
        <v>2</v>
      </c>
      <c r="B24" s="29" t="s">
        <v>411</v>
      </c>
      <c r="C24" s="7" t="s">
        <v>12</v>
      </c>
      <c r="D24" s="7">
        <v>3</v>
      </c>
      <c r="E24" s="5" t="s">
        <v>15</v>
      </c>
      <c r="F24" s="5" t="s">
        <v>14</v>
      </c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 t="s">
        <v>357</v>
      </c>
      <c r="B25" s="58" t="s">
        <v>412</v>
      </c>
      <c r="C25" s="7" t="s">
        <v>21</v>
      </c>
      <c r="D25" s="7"/>
      <c r="E25" s="5" t="s">
        <v>15</v>
      </c>
      <c r="F25" s="5" t="s">
        <v>14</v>
      </c>
      <c r="G25" s="5"/>
      <c r="H25" s="7"/>
      <c r="I25" s="7">
        <v>11</v>
      </c>
      <c r="J25" s="7">
        <v>4</v>
      </c>
      <c r="K25" s="7"/>
      <c r="L25" s="7"/>
      <c r="M25" s="7"/>
      <c r="N25" s="5"/>
      <c r="O25" s="5"/>
    </row>
    <row r="26" spans="1:15" ht="43.35" customHeight="1">
      <c r="A26" s="25" t="s">
        <v>413</v>
      </c>
      <c r="B26" s="58" t="s">
        <v>414</v>
      </c>
      <c r="C26" s="7" t="s">
        <v>21</v>
      </c>
      <c r="D26" s="7"/>
      <c r="E26" s="5" t="s">
        <v>15</v>
      </c>
      <c r="F26" s="5" t="s">
        <v>14</v>
      </c>
      <c r="G26" s="5"/>
      <c r="H26" s="7"/>
      <c r="I26" s="7">
        <v>5</v>
      </c>
      <c r="J26" s="7">
        <v>5</v>
      </c>
      <c r="K26" s="7"/>
      <c r="L26" s="7"/>
      <c r="M26" s="7"/>
      <c r="N26" s="5"/>
      <c r="O26" s="5"/>
    </row>
    <row r="27" spans="1:15" ht="43.35" customHeight="1">
      <c r="A27" s="25" t="s">
        <v>415</v>
      </c>
      <c r="B27" s="58" t="s">
        <v>416</v>
      </c>
      <c r="C27" s="7" t="s">
        <v>21</v>
      </c>
      <c r="D27" s="7"/>
      <c r="E27" s="5" t="s">
        <v>15</v>
      </c>
      <c r="F27" s="5" t="s">
        <v>14</v>
      </c>
      <c r="G27" s="5"/>
      <c r="H27" s="7"/>
      <c r="I27" s="7">
        <v>6</v>
      </c>
      <c r="J27" s="7">
        <v>4</v>
      </c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opLeftCell="C14" zoomScale="90" zoomScaleNormal="90" workbookViewId="0">
      <selection activeCell="G28" sqref="G28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12"/>
      <c r="B1" s="112"/>
      <c r="C1" s="112"/>
      <c r="D1" s="112"/>
      <c r="E1" s="112"/>
      <c r="F1" s="112"/>
      <c r="G1" s="112"/>
      <c r="H1" s="112"/>
      <c r="I1" s="112"/>
      <c r="J1" s="38"/>
    </row>
    <row r="2" spans="1:19">
      <c r="A2" s="112"/>
      <c r="B2" s="112"/>
      <c r="C2" s="112"/>
      <c r="D2" s="112"/>
      <c r="E2" s="112"/>
      <c r="F2" s="112"/>
      <c r="G2" s="112"/>
      <c r="H2" s="112"/>
      <c r="I2" s="112"/>
      <c r="J2" s="38"/>
    </row>
    <row r="3" spans="1:19">
      <c r="A3" s="112"/>
      <c r="B3" s="112"/>
      <c r="C3" s="112"/>
      <c r="D3" s="112"/>
      <c r="E3" s="112"/>
      <c r="F3" s="112"/>
      <c r="G3" s="112"/>
      <c r="H3" s="112"/>
      <c r="I3" s="112"/>
      <c r="J3" s="38"/>
    </row>
    <row r="4" spans="1:19">
      <c r="A4" s="112"/>
      <c r="B4" s="112"/>
      <c r="C4" s="112"/>
      <c r="D4" s="112"/>
      <c r="E4" s="112"/>
      <c r="F4" s="112"/>
      <c r="G4" s="112"/>
      <c r="H4" s="112"/>
      <c r="I4" s="112"/>
      <c r="J4" s="38"/>
    </row>
    <row r="5" spans="1:19">
      <c r="A5" s="112"/>
      <c r="B5" s="112"/>
      <c r="C5" s="112"/>
      <c r="D5" s="112"/>
      <c r="E5" s="112"/>
      <c r="F5" s="112"/>
      <c r="G5" s="112"/>
      <c r="H5" s="112"/>
      <c r="I5" s="112"/>
      <c r="J5" s="38"/>
    </row>
    <row r="6" spans="1:19">
      <c r="A6" s="112"/>
      <c r="B6" s="112"/>
      <c r="C6" s="112"/>
      <c r="D6" s="112"/>
      <c r="E6" s="112"/>
      <c r="F6" s="112"/>
      <c r="G6" s="112"/>
      <c r="H6" s="112"/>
      <c r="I6" s="112"/>
      <c r="J6" s="38"/>
    </row>
    <row r="7" spans="1:19" ht="14.45" customHeight="1">
      <c r="A7" s="137" t="s">
        <v>329</v>
      </c>
      <c r="B7" s="136" t="str">
        <f>'Fiche Générale'!B2</f>
        <v>ODYSSEE</v>
      </c>
      <c r="C7" s="97" t="s">
        <v>268</v>
      </c>
      <c r="D7" s="97"/>
      <c r="E7" s="134" t="str">
        <f>'Fiche Générale'!B3</f>
        <v>Information et médiation scientifique et technique</v>
      </c>
      <c r="F7" s="135"/>
      <c r="G7" s="97" t="s">
        <v>330</v>
      </c>
      <c r="H7" s="136" t="str">
        <f>'Fiche Générale'!B4</f>
        <v>-</v>
      </c>
      <c r="I7" s="136"/>
      <c r="J7" s="39"/>
      <c r="K7" s="23"/>
    </row>
    <row r="8" spans="1:19" ht="14.45" customHeight="1">
      <c r="A8" s="138"/>
      <c r="B8" s="136"/>
      <c r="C8" s="97"/>
      <c r="D8" s="97"/>
      <c r="E8" s="134"/>
      <c r="F8" s="135"/>
      <c r="G8" s="97"/>
      <c r="H8" s="136"/>
      <c r="I8" s="136"/>
      <c r="J8" s="39"/>
      <c r="K8" s="23"/>
    </row>
    <row r="9" spans="1:19" ht="14.45" customHeight="1">
      <c r="A9" s="138"/>
      <c r="B9" s="136"/>
      <c r="C9" s="97"/>
      <c r="D9" s="97"/>
      <c r="E9" s="134"/>
      <c r="F9" s="135"/>
      <c r="G9" s="97"/>
      <c r="H9" s="136"/>
      <c r="I9" s="136"/>
      <c r="J9" s="39"/>
      <c r="K9" s="23"/>
    </row>
    <row r="10" spans="1:19" ht="14.45" customHeight="1">
      <c r="A10" s="138"/>
      <c r="B10" s="136"/>
      <c r="C10" s="98" t="s">
        <v>270</v>
      </c>
      <c r="D10" s="98"/>
      <c r="E10" s="105" t="str">
        <f>'Fiche Générale'!C12</f>
        <v>Journalisme environnemental et de la transition</v>
      </c>
      <c r="F10" s="106"/>
      <c r="G10" s="106"/>
      <c r="H10" s="106"/>
      <c r="I10" s="107"/>
      <c r="J10" s="40"/>
      <c r="K10" s="23"/>
    </row>
    <row r="11" spans="1:19" ht="14.45" customHeight="1">
      <c r="A11" s="139"/>
      <c r="B11" s="136"/>
      <c r="C11" s="98"/>
      <c r="D11" s="98"/>
      <c r="E11" s="108"/>
      <c r="F11" s="109"/>
      <c r="G11" s="109"/>
      <c r="H11" s="109"/>
      <c r="I11" s="110"/>
      <c r="J11" s="40"/>
      <c r="K11" s="23"/>
    </row>
    <row r="12" spans="1:19">
      <c r="C12" s="18"/>
      <c r="I12" s="13"/>
      <c r="J12" s="13"/>
      <c r="M12" s="114" t="s">
        <v>331</v>
      </c>
      <c r="N12" s="115"/>
      <c r="O12" s="130"/>
      <c r="P12" s="114" t="s">
        <v>332</v>
      </c>
      <c r="Q12" s="115"/>
      <c r="R12" s="115"/>
      <c r="S12" s="130"/>
    </row>
    <row r="13" spans="1:19">
      <c r="A13" s="118" t="s">
        <v>271</v>
      </c>
      <c r="B13" s="60" t="str">
        <f>'S4 Maquette'!B13:B14</f>
        <v>2ème Année</v>
      </c>
      <c r="C13" s="60"/>
      <c r="D13" s="118" t="s">
        <v>333</v>
      </c>
      <c r="E13" s="120">
        <f>'S4 Maquette'!E13:F14</f>
        <v>0</v>
      </c>
      <c r="F13" s="120"/>
      <c r="G13" s="120"/>
      <c r="H13" s="113" t="s">
        <v>334</v>
      </c>
      <c r="I13" s="113"/>
      <c r="J13" s="41"/>
      <c r="M13" s="116"/>
      <c r="N13" s="117"/>
      <c r="O13" s="131"/>
      <c r="P13" s="116"/>
      <c r="Q13" s="117"/>
      <c r="R13" s="117"/>
      <c r="S13" s="131"/>
    </row>
    <row r="14" spans="1:19">
      <c r="A14" s="119"/>
      <c r="B14" s="60"/>
      <c r="C14" s="60"/>
      <c r="D14" s="119"/>
      <c r="E14" s="120"/>
      <c r="F14" s="120"/>
      <c r="G14" s="120"/>
      <c r="H14" s="113"/>
      <c r="I14" s="113"/>
      <c r="J14" s="41"/>
      <c r="M14" s="113" t="s">
        <v>335</v>
      </c>
      <c r="N14" s="114" t="s">
        <v>336</v>
      </c>
      <c r="O14" s="130"/>
      <c r="P14" s="112"/>
      <c r="Q14" s="121"/>
      <c r="R14" s="124"/>
      <c r="S14" s="118"/>
    </row>
    <row r="15" spans="1:19">
      <c r="A15" s="118" t="s">
        <v>337</v>
      </c>
      <c r="B15" s="62" t="str">
        <f>'S4 Maquette'!B15:B16</f>
        <v>Semestre 4</v>
      </c>
      <c r="C15" s="63"/>
      <c r="D15" s="118" t="s">
        <v>338</v>
      </c>
      <c r="E15" s="120">
        <f>'S4 Maquette'!E15:F16</f>
        <v>0</v>
      </c>
      <c r="F15" s="120"/>
      <c r="G15" s="120"/>
      <c r="H15" s="126" t="str">
        <f>'Fiche Générale'!B5</f>
        <v>Session Unique</v>
      </c>
      <c r="I15" s="127"/>
      <c r="J15" s="42"/>
      <c r="M15" s="113"/>
      <c r="N15" s="132"/>
      <c r="O15" s="133"/>
      <c r="P15" s="112"/>
      <c r="Q15" s="122"/>
      <c r="R15" s="124"/>
      <c r="S15" s="125"/>
    </row>
    <row r="16" spans="1:19">
      <c r="A16" s="119"/>
      <c r="B16" s="65"/>
      <c r="C16" s="66"/>
      <c r="D16" s="119"/>
      <c r="E16" s="120"/>
      <c r="F16" s="120"/>
      <c r="G16" s="120"/>
      <c r="H16" s="128"/>
      <c r="I16" s="129"/>
      <c r="J16" s="42"/>
      <c r="M16" s="113"/>
      <c r="N16" s="132"/>
      <c r="O16" s="133"/>
      <c r="P16" s="112"/>
      <c r="Q16" s="122"/>
      <c r="R16" s="124"/>
      <c r="S16" s="125"/>
    </row>
    <row r="17" spans="1:20">
      <c r="L17" s="19"/>
      <c r="M17" s="113"/>
      <c r="N17" s="116"/>
      <c r="O17" s="131"/>
      <c r="P17" s="112"/>
      <c r="Q17" s="123"/>
      <c r="R17" s="124"/>
      <c r="S17" s="119"/>
    </row>
    <row r="18" spans="1:20" ht="59.45" customHeight="1">
      <c r="A18" s="3" t="s">
        <v>339</v>
      </c>
      <c r="B18" s="43" t="s">
        <v>340</v>
      </c>
      <c r="C18" s="3" t="s">
        <v>5</v>
      </c>
      <c r="D18" s="3" t="s">
        <v>341</v>
      </c>
      <c r="E18" s="3" t="s">
        <v>342</v>
      </c>
      <c r="F18" s="3" t="s">
        <v>343</v>
      </c>
      <c r="G18" s="3" t="s">
        <v>344</v>
      </c>
      <c r="H18" s="3" t="s">
        <v>345</v>
      </c>
      <c r="I18" s="3" t="s">
        <v>346</v>
      </c>
      <c r="J18" s="3" t="s">
        <v>347</v>
      </c>
      <c r="K18" s="3" t="s">
        <v>348</v>
      </c>
      <c r="L18" s="3" t="s">
        <v>349</v>
      </c>
      <c r="M18" s="3" t="s">
        <v>350</v>
      </c>
      <c r="N18" s="3" t="s">
        <v>340</v>
      </c>
      <c r="O18" s="3" t="s">
        <v>351</v>
      </c>
      <c r="P18" s="3" t="s">
        <v>352</v>
      </c>
      <c r="Q18" s="3" t="s">
        <v>340</v>
      </c>
      <c r="R18" s="3" t="s">
        <v>351</v>
      </c>
      <c r="S18" s="4" t="s">
        <v>353</v>
      </c>
      <c r="T18" s="4" t="s">
        <v>354</v>
      </c>
    </row>
    <row r="19" spans="1:20" ht="30.6" customHeight="1">
      <c r="A19" s="47" t="str">
        <f>'S4 Maquette'!B19</f>
        <v>PPR Stage/mémoire de recherche S4</v>
      </c>
      <c r="B19" s="47" t="str">
        <f>'S4 Maquette'!C19</f>
        <v>UE</v>
      </c>
      <c r="C19" s="46" t="str">
        <f>'S4 Maquette'!F19</f>
        <v>Création</v>
      </c>
      <c r="D19" s="7">
        <v>27</v>
      </c>
      <c r="E19" s="7" t="s">
        <v>355</v>
      </c>
      <c r="F19" s="7" t="s">
        <v>355</v>
      </c>
      <c r="G19" s="44" t="s">
        <v>355</v>
      </c>
      <c r="H19" s="44" t="s">
        <v>355</v>
      </c>
      <c r="I19" s="44" t="s">
        <v>374</v>
      </c>
      <c r="J19" s="44"/>
      <c r="K19" s="44" t="s">
        <v>27</v>
      </c>
      <c r="L19" s="44">
        <v>25</v>
      </c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'S4 Maquette'!B20</f>
        <v>Atelier d'écriture du mémoire</v>
      </c>
      <c r="B20" s="47" t="str">
        <f>'S4 Maquette'!C20</f>
        <v>ECUE</v>
      </c>
      <c r="C20" s="46" t="str">
        <f>'S4 Maquette'!F20</f>
        <v>Création</v>
      </c>
      <c r="D20" s="7">
        <v>2</v>
      </c>
      <c r="E20" s="7" t="s">
        <v>355</v>
      </c>
      <c r="F20" s="7" t="s">
        <v>355</v>
      </c>
      <c r="G20" s="44" t="s">
        <v>355</v>
      </c>
      <c r="H20" s="44" t="s">
        <v>355</v>
      </c>
      <c r="I20" s="44" t="s">
        <v>355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'S4 Maquette'!B21</f>
        <v xml:space="preserve">Rapport de stage </v>
      </c>
      <c r="B21" s="47" t="str">
        <f>'S4 Maquette'!C21</f>
        <v>ECUE</v>
      </c>
      <c r="C21" s="46" t="str">
        <f>'S4 Maquette'!F21</f>
        <v>Création</v>
      </c>
      <c r="D21" s="7">
        <v>10</v>
      </c>
      <c r="E21" s="7" t="s">
        <v>355</v>
      </c>
      <c r="F21" s="7" t="s">
        <v>355</v>
      </c>
      <c r="G21" s="44" t="s">
        <v>355</v>
      </c>
      <c r="H21" s="44" t="s">
        <v>355</v>
      </c>
      <c r="I21" s="44" t="s">
        <v>374</v>
      </c>
      <c r="J21" s="44"/>
      <c r="K21" s="44" t="s">
        <v>18</v>
      </c>
      <c r="L21" s="44"/>
      <c r="M21" s="44"/>
      <c r="N21" s="44" t="s">
        <v>34</v>
      </c>
      <c r="O21" s="44"/>
      <c r="P21" s="44"/>
      <c r="Q21" s="44"/>
      <c r="R21" s="44"/>
      <c r="S21" s="12"/>
      <c r="T21" s="1"/>
    </row>
    <row r="22" spans="1:20" ht="30.6" customHeight="1">
      <c r="A22" s="47" t="str">
        <f>'S4 Maquette'!B22</f>
        <v>Mémoire</v>
      </c>
      <c r="B22" s="47" t="str">
        <f>'S4 Maquette'!C22</f>
        <v>ECUE</v>
      </c>
      <c r="C22" s="46" t="str">
        <f>'S4 Maquette'!F22</f>
        <v>Création</v>
      </c>
      <c r="D22" s="7">
        <v>10</v>
      </c>
      <c r="E22" s="7" t="s">
        <v>355</v>
      </c>
      <c r="F22" s="7" t="s">
        <v>355</v>
      </c>
      <c r="G22" s="44" t="s">
        <v>355</v>
      </c>
      <c r="H22" s="44" t="s">
        <v>355</v>
      </c>
      <c r="I22" s="44" t="s">
        <v>374</v>
      </c>
      <c r="J22" s="44"/>
      <c r="K22" s="44" t="s">
        <v>18</v>
      </c>
      <c r="L22" s="44"/>
      <c r="M22" s="44"/>
      <c r="N22" s="44" t="s">
        <v>34</v>
      </c>
      <c r="O22" s="44"/>
      <c r="P22" s="44"/>
      <c r="Q22" s="44"/>
      <c r="R22" s="44"/>
      <c r="S22" s="12"/>
      <c r="T22" s="1"/>
    </row>
    <row r="23" spans="1:20" ht="30.6" customHeight="1">
      <c r="A23" s="47" t="str">
        <f>'S4 Maquette'!B23</f>
        <v>Soutenance</v>
      </c>
      <c r="B23" s="47" t="str">
        <f>'S4 Maquette'!C23</f>
        <v>ECUE</v>
      </c>
      <c r="C23" s="46" t="str">
        <f>'S4 Maquette'!F23</f>
        <v>Création</v>
      </c>
      <c r="D23" s="7">
        <v>5</v>
      </c>
      <c r="E23" s="7" t="s">
        <v>355</v>
      </c>
      <c r="F23" s="7" t="s">
        <v>355</v>
      </c>
      <c r="G23" s="44" t="s">
        <v>355</v>
      </c>
      <c r="H23" s="44" t="s">
        <v>355</v>
      </c>
      <c r="I23" s="44" t="s">
        <v>374</v>
      </c>
      <c r="J23" s="44"/>
      <c r="K23" s="44" t="s">
        <v>18</v>
      </c>
      <c r="L23" s="44"/>
      <c r="M23" s="44"/>
      <c r="N23" s="44" t="s">
        <v>19</v>
      </c>
      <c r="O23" s="44"/>
      <c r="P23" s="44"/>
      <c r="Q23" s="44"/>
      <c r="R23" s="44"/>
      <c r="S23" s="12"/>
      <c r="T23" s="1"/>
    </row>
    <row r="24" spans="1:20" ht="30.6" customHeight="1">
      <c r="A24" s="47" t="str">
        <f>'S4 Maquette'!B24</f>
        <v>Dimension politique, économique et sociale du journalisme environnemental S4</v>
      </c>
      <c r="B24" s="47" t="str">
        <f>'S4 Maquette'!C24</f>
        <v>UE</v>
      </c>
      <c r="C24" s="46" t="str">
        <f>'S4 Maquette'!F24</f>
        <v>Création</v>
      </c>
      <c r="D24" s="7"/>
      <c r="E24" s="7" t="s">
        <v>355</v>
      </c>
      <c r="F24" s="7" t="s">
        <v>355</v>
      </c>
      <c r="G24" s="44" t="s">
        <v>355</v>
      </c>
      <c r="H24" s="44" t="s">
        <v>355</v>
      </c>
      <c r="I24" s="44" t="s">
        <v>355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'S4 Maquette'!B25</f>
        <v>Géopolitique de l'environnement : quelles politiques publiques en France et en Europe ?</v>
      </c>
      <c r="B25" s="47" t="str">
        <f>'S4 Maquette'!C25</f>
        <v>ECUE</v>
      </c>
      <c r="C25" s="46" t="str">
        <f>'S4 Maquette'!F25</f>
        <v>Création</v>
      </c>
      <c r="D25" s="7"/>
      <c r="E25" s="7" t="s">
        <v>355</v>
      </c>
      <c r="F25" s="7" t="s">
        <v>355</v>
      </c>
      <c r="G25" s="44" t="s">
        <v>355</v>
      </c>
      <c r="H25" s="44" t="s">
        <v>355</v>
      </c>
      <c r="I25" s="44" t="s">
        <v>355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6" customHeight="1">
      <c r="A26" s="47" t="str">
        <f>'S4 Maquette'!B26</f>
        <v>Changement climatique et migrations</v>
      </c>
      <c r="B26" s="47" t="str">
        <f>'S4 Maquette'!C26</f>
        <v>ECUE</v>
      </c>
      <c r="C26" s="46" t="str">
        <f>'S4 Maquette'!F26</f>
        <v>Création</v>
      </c>
      <c r="D26" s="7"/>
      <c r="E26" s="7" t="s">
        <v>355</v>
      </c>
      <c r="F26" s="7" t="s">
        <v>355</v>
      </c>
      <c r="G26" s="44" t="s">
        <v>355</v>
      </c>
      <c r="H26" s="44" t="s">
        <v>355</v>
      </c>
      <c r="I26" s="44" t="s">
        <v>355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'S4 Maquette'!B27</f>
        <v>l'investigation en consortium contre la désinformation à l'échelon mondial (OPSINT)</v>
      </c>
      <c r="B27" s="47" t="str">
        <f>'S4 Maquette'!C27</f>
        <v>ECUE</v>
      </c>
      <c r="C27" s="46" t="str">
        <f>'S4 Maquette'!F27</f>
        <v>Création</v>
      </c>
      <c r="D27" s="7"/>
      <c r="E27" s="7" t="s">
        <v>355</v>
      </c>
      <c r="F27" s="7" t="s">
        <v>355</v>
      </c>
      <c r="G27" s="44" t="s">
        <v>355</v>
      </c>
      <c r="H27" s="44" t="s">
        <v>355</v>
      </c>
      <c r="I27" s="44" t="s">
        <v>355</v>
      </c>
      <c r="J27" s="44"/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/>
  <sheetData>
    <row r="1" spans="1:30">
      <c r="A1" s="59" t="s">
        <v>230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AA1" s="60" t="s">
        <v>231</v>
      </c>
      <c r="AB1" s="60"/>
      <c r="AC1" s="60"/>
      <c r="AD1" s="60"/>
    </row>
    <row r="2" spans="1:30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AA2" s="60"/>
      <c r="AB2" s="60"/>
      <c r="AC2" s="60"/>
      <c r="AD2" s="60"/>
    </row>
    <row r="3" spans="1:30">
      <c r="A3" s="60" t="s">
        <v>232</v>
      </c>
      <c r="B3" s="60"/>
      <c r="C3" s="60"/>
      <c r="D3" s="60" t="s">
        <v>233</v>
      </c>
      <c r="E3" s="60"/>
      <c r="F3" s="60"/>
      <c r="G3" s="60" t="s">
        <v>234</v>
      </c>
      <c r="H3" s="60"/>
      <c r="I3" s="60"/>
      <c r="J3" s="60" t="s">
        <v>235</v>
      </c>
      <c r="K3" s="60"/>
      <c r="L3" s="60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54</v>
      </c>
      <c r="B5" s="10">
        <f>SUM('S1 Maquette'!J19:J300)</f>
        <v>192</v>
      </c>
      <c r="C5" s="10">
        <f>SUM('S1 Maquette'!K19:K300)</f>
        <v>0</v>
      </c>
      <c r="D5" s="10">
        <f>SUM(AB4:AB291)</f>
        <v>0</v>
      </c>
      <c r="E5" s="10">
        <f>SUM('S2 Maquette'!J20:J300)</f>
        <v>100</v>
      </c>
      <c r="F5" s="10">
        <f>SUM('S2 Maquette'!K19:K300)</f>
        <v>0</v>
      </c>
      <c r="G5" s="10">
        <f>SUM(AC4:AC291)</f>
        <v>109.5</v>
      </c>
      <c r="H5" s="10">
        <f>SUM('S3 Maquette'!J19:J300)</f>
        <v>180</v>
      </c>
      <c r="I5" s="10">
        <f>SUM('S3 Maquette'!K19:K300)</f>
        <v>0</v>
      </c>
      <c r="J5" s="10">
        <f>SUM(AD4:AD291)</f>
        <v>33</v>
      </c>
      <c r="K5" s="10">
        <f>SUM('S4 Maquette'!J19:J300)</f>
        <v>25</v>
      </c>
      <c r="L5" s="10">
        <f>SUM('S4 Maquette'!K19:K300)</f>
        <v>0</v>
      </c>
      <c r="AA5" s="10">
        <f>'S1 Maquette'!I20*1.5</f>
        <v>0</v>
      </c>
      <c r="AB5" s="10">
        <f>'S2 Maquette'!I20*1.5</f>
        <v>0</v>
      </c>
      <c r="AC5" s="10">
        <f>'S3 Maquette'!I20*1.5</f>
        <v>0</v>
      </c>
      <c r="AD5" s="10">
        <f>'S4 Maquette'!I20*1.5</f>
        <v>0</v>
      </c>
    </row>
    <row r="6" spans="1:30">
      <c r="A6" s="60" t="s">
        <v>238</v>
      </c>
      <c r="B6" s="60"/>
      <c r="C6" s="60"/>
      <c r="D6" s="60" t="s">
        <v>238</v>
      </c>
      <c r="E6" s="60"/>
      <c r="F6" s="60"/>
      <c r="G6" s="60" t="s">
        <v>238</v>
      </c>
      <c r="H6" s="60"/>
      <c r="I6" s="60"/>
      <c r="J6" s="60" t="s">
        <v>238</v>
      </c>
      <c r="K6" s="60"/>
      <c r="L6" s="60"/>
      <c r="AA6" s="10">
        <f>'S1 Maquette'!I21*1.5</f>
        <v>0</v>
      </c>
      <c r="AB6" s="10">
        <f>'S2 Maquette'!I21*1.5</f>
        <v>0</v>
      </c>
      <c r="AC6" s="10">
        <f>'S3 Maquette'!I21*1.5</f>
        <v>0</v>
      </c>
      <c r="AD6" s="10">
        <f>'S4 Maquette'!I21*1.5</f>
        <v>0</v>
      </c>
    </row>
    <row r="7" spans="1:30">
      <c r="A7" s="60">
        <f>SUM(A5,B5,C5)</f>
        <v>246</v>
      </c>
      <c r="B7" s="60"/>
      <c r="C7" s="60"/>
      <c r="D7" s="60">
        <f>SUM(D5,E5,F5)</f>
        <v>100</v>
      </c>
      <c r="E7" s="60"/>
      <c r="F7" s="60"/>
      <c r="G7" s="60">
        <f>SUM(G5,H5,I5)</f>
        <v>289.5</v>
      </c>
      <c r="H7" s="60"/>
      <c r="I7" s="60"/>
      <c r="J7" s="60">
        <f>SUM(J5,K5,L5)</f>
        <v>58</v>
      </c>
      <c r="K7" s="60"/>
      <c r="L7" s="60"/>
      <c r="AA7" s="10">
        <f>'S1 Maquette'!I22*1.5</f>
        <v>0</v>
      </c>
      <c r="AB7" s="10">
        <f>'S2 Maquette'!I22*1.5</f>
        <v>0</v>
      </c>
      <c r="AC7" s="10">
        <f>'S3 Maquette'!I22*1.5</f>
        <v>0</v>
      </c>
      <c r="AD7" s="10">
        <f>'S4 Maquette'!I22*1.5</f>
        <v>0</v>
      </c>
    </row>
    <row r="8" spans="1:30">
      <c r="A8" s="61" t="s">
        <v>238</v>
      </c>
      <c r="B8" s="62"/>
      <c r="C8" s="62"/>
      <c r="D8" s="62"/>
      <c r="E8" s="62"/>
      <c r="F8" s="63"/>
      <c r="G8" s="61" t="s">
        <v>238</v>
      </c>
      <c r="H8" s="62"/>
      <c r="I8" s="62"/>
      <c r="J8" s="62"/>
      <c r="K8" s="62"/>
      <c r="L8" s="63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>
      <c r="A9" s="64"/>
      <c r="B9" s="65"/>
      <c r="C9" s="65"/>
      <c r="D9" s="65"/>
      <c r="E9" s="65"/>
      <c r="F9" s="66"/>
      <c r="G9" s="64"/>
      <c r="H9" s="65"/>
      <c r="I9" s="65"/>
      <c r="J9" s="65"/>
      <c r="K9" s="65"/>
      <c r="L9" s="66"/>
      <c r="AA9" s="10">
        <f>'S1 Maquette'!I24*1.5</f>
        <v>12</v>
      </c>
      <c r="AB9" s="10">
        <f>'S2 Maquette'!I24*1.5</f>
        <v>0</v>
      </c>
      <c r="AC9" s="10">
        <f>'S3 Maquette'!I24*1.5</f>
        <v>0</v>
      </c>
      <c r="AD9" s="10">
        <f>'S4 Maquette'!I24*1.5</f>
        <v>0</v>
      </c>
    </row>
    <row r="10" spans="1:30">
      <c r="A10" s="61">
        <f>SUM(A7,D7)</f>
        <v>346</v>
      </c>
      <c r="B10" s="62"/>
      <c r="C10" s="62"/>
      <c r="D10" s="62"/>
      <c r="E10" s="62"/>
      <c r="F10" s="63"/>
      <c r="G10" s="61">
        <f>SUM(G7,J7)</f>
        <v>347.5</v>
      </c>
      <c r="H10" s="62"/>
      <c r="I10" s="62"/>
      <c r="J10" s="62"/>
      <c r="K10" s="62"/>
      <c r="L10" s="63"/>
      <c r="AA10" s="10">
        <f>'S1 Maquette'!I25*1.5</f>
        <v>0</v>
      </c>
      <c r="AB10" s="10">
        <f>'S2 Maquette'!I25*1.5</f>
        <v>0</v>
      </c>
      <c r="AC10" s="10">
        <f>'S3 Maquette'!I25*1.5</f>
        <v>15</v>
      </c>
      <c r="AD10" s="10">
        <f>'S4 Maquette'!I25*1.5</f>
        <v>16.5</v>
      </c>
    </row>
    <row r="11" spans="1:30">
      <c r="A11" s="64"/>
      <c r="B11" s="65"/>
      <c r="C11" s="65"/>
      <c r="D11" s="65"/>
      <c r="E11" s="65"/>
      <c r="F11" s="66"/>
      <c r="G11" s="64"/>
      <c r="H11" s="65"/>
      <c r="I11" s="65"/>
      <c r="J11" s="65"/>
      <c r="K11" s="65"/>
      <c r="L11" s="66"/>
      <c r="AA11" s="10">
        <f>'S1 Maquette'!I26*1.5</f>
        <v>0</v>
      </c>
      <c r="AB11" s="10">
        <f>'S2 Maquette'!I26*1.5</f>
        <v>0</v>
      </c>
      <c r="AC11" s="10">
        <f>'S3 Maquette'!I26*1.5</f>
        <v>22.5</v>
      </c>
      <c r="AD11" s="10">
        <f>'S4 Maquette'!I26*1.5</f>
        <v>7.5</v>
      </c>
    </row>
    <row r="12" spans="1:30">
      <c r="AA12" s="10">
        <f>'S1 Maquette'!I27*1.5</f>
        <v>0</v>
      </c>
      <c r="AB12" s="10">
        <f>'S2 Maquette'!I27*1.5</f>
        <v>0</v>
      </c>
      <c r="AC12" s="10">
        <f>'S3 Maquette'!I27*1.5</f>
        <v>15</v>
      </c>
      <c r="AD12" s="10">
        <f>'S4 Maquette'!I27*1.5</f>
        <v>9</v>
      </c>
    </row>
    <row r="13" spans="1:30">
      <c r="AA13" s="10">
        <f>'S1 Maquette'!I28*1.5</f>
        <v>0</v>
      </c>
      <c r="AB13" s="10">
        <f>'S2 Maquette'!I28*1.5</f>
        <v>0</v>
      </c>
      <c r="AC13" s="10">
        <f>'S3 Maquette'!I28*1.5</f>
        <v>0</v>
      </c>
      <c r="AD13" s="10">
        <f>'S4 Maquette'!I28*1.5</f>
        <v>0</v>
      </c>
    </row>
    <row r="14" spans="1:30">
      <c r="A14" s="67" t="s">
        <v>239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N14" s="68" t="s">
        <v>240</v>
      </c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AA14" s="10">
        <f>'S1 Maquette'!I29*1.5</f>
        <v>0</v>
      </c>
      <c r="AB14" s="10">
        <f>'S2 Maquette'!I29*1.5</f>
        <v>0</v>
      </c>
      <c r="AC14" s="10">
        <f>'S3 Maquette'!I29*1.5</f>
        <v>0</v>
      </c>
      <c r="AD14" s="10">
        <f>'S4 Maquette'!I29*1.5</f>
        <v>0</v>
      </c>
    </row>
    <row r="15" spans="1:30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AA15" s="10">
        <f>'S1 Maquette'!I30*1.5</f>
        <v>0</v>
      </c>
      <c r="AB15" s="10">
        <f>'S2 Maquette'!I30*1.5</f>
        <v>0</v>
      </c>
      <c r="AC15" s="10">
        <f>'S3 Maquette'!I30*1.5</f>
        <v>0</v>
      </c>
      <c r="AD15" s="10">
        <f>'S4 Maquette'!I30*1.5</f>
        <v>0</v>
      </c>
    </row>
    <row r="16" spans="1:30">
      <c r="A16" s="60" t="s">
        <v>232</v>
      </c>
      <c r="B16" s="60"/>
      <c r="C16" s="60"/>
      <c r="D16" s="69" t="s">
        <v>233</v>
      </c>
      <c r="E16" s="70"/>
      <c r="F16" s="71"/>
      <c r="G16" s="60" t="s">
        <v>234</v>
      </c>
      <c r="H16" s="60"/>
      <c r="I16" s="60"/>
      <c r="J16" s="60" t="s">
        <v>235</v>
      </c>
      <c r="K16" s="60"/>
      <c r="L16" s="60"/>
      <c r="N16" s="60" t="s">
        <v>232</v>
      </c>
      <c r="O16" s="60"/>
      <c r="P16" s="60"/>
      <c r="Q16" s="60" t="s">
        <v>233</v>
      </c>
      <c r="R16" s="60"/>
      <c r="S16" s="60"/>
      <c r="T16" s="60" t="s">
        <v>234</v>
      </c>
      <c r="U16" s="60"/>
      <c r="V16" s="60"/>
      <c r="W16" s="60" t="s">
        <v>235</v>
      </c>
      <c r="X16" s="60"/>
      <c r="Y16" s="60"/>
      <c r="AA16" s="10">
        <f>'S1 Maquette'!I31*1.5</f>
        <v>0</v>
      </c>
      <c r="AB16" s="10">
        <f>'S2 Maquette'!I31*1.5</f>
        <v>0</v>
      </c>
      <c r="AC16" s="10">
        <f>'S3 Maquette'!I31*1.5</f>
        <v>0</v>
      </c>
      <c r="AD16" s="10">
        <f>'S4 Maquette'!I31*1.5</f>
        <v>0</v>
      </c>
    </row>
    <row r="17" spans="1:30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Maquette'!I32*1.5</f>
        <v>0</v>
      </c>
      <c r="AB17" s="10">
        <f>'S2 Maquette'!I32*1.5</f>
        <v>0</v>
      </c>
      <c r="AC17" s="10">
        <f>'S3 Maquette'!I32*1.5</f>
        <v>0</v>
      </c>
      <c r="AD17" s="10">
        <f>'S4 Maquette'!I32*1.5</f>
        <v>0</v>
      </c>
    </row>
    <row r="18" spans="1:30">
      <c r="A18" s="10">
        <f>A5-N18</f>
        <v>42</v>
      </c>
      <c r="B18" s="10">
        <f>B5-O18</f>
        <v>103</v>
      </c>
      <c r="C18" s="10">
        <f>C5-P18</f>
        <v>0</v>
      </c>
      <c r="D18" s="10">
        <f t="shared" ref="D18:K18" si="0">D5-Q18</f>
        <v>0</v>
      </c>
      <c r="E18" s="10">
        <f t="shared" ca="1" si="0"/>
        <v>40</v>
      </c>
      <c r="F18" s="10">
        <f t="shared" ca="1" si="0"/>
        <v>0</v>
      </c>
      <c r="G18" s="10">
        <f t="shared" si="0"/>
        <v>18</v>
      </c>
      <c r="H18" s="10">
        <f t="shared" si="0"/>
        <v>118</v>
      </c>
      <c r="I18" s="10">
        <f t="shared" si="0"/>
        <v>0</v>
      </c>
      <c r="J18" s="10">
        <f t="shared" si="0"/>
        <v>33</v>
      </c>
      <c r="K18" s="10">
        <f t="shared" si="0"/>
        <v>13</v>
      </c>
      <c r="L18" s="10">
        <f>L5-Y18</f>
        <v>0</v>
      </c>
      <c r="N18" s="10">
        <f>SUMIF('S1 Maquette'!M19:M300,"Portée",'S1 Maquette'!I19:I300)*1.5</f>
        <v>12</v>
      </c>
      <c r="O18" s="10">
        <f>SUMIF('S1 Maquette'!M19:M300,"Portée",'S1 Maquette'!J19:J300)</f>
        <v>89</v>
      </c>
      <c r="P18" s="10">
        <f>SUMIF('S1 Maquette'!M19:M300,"Portée",'S1 Maquette'!K19:K300)</f>
        <v>0</v>
      </c>
      <c r="Q18" s="10">
        <f>SUMIF('S2 Maquette'!M19:M300,"Portée",'S2 Maquette'!I19:I300)*1.5</f>
        <v>0</v>
      </c>
      <c r="R18" s="10">
        <f ca="1">SUMIF('S2 Maquette'!M19:M300,"Portée",'S2 Maquette'!J20:J300)</f>
        <v>60</v>
      </c>
      <c r="S18" s="10">
        <f ca="1">SUMIF('S2 Maquette'!M9:M300,"Portée",'S2 Maquette'!K19:K300)</f>
        <v>0</v>
      </c>
      <c r="T18" s="10">
        <f>SUMIF('S3 Maquette'!M19:M300,"Portée",'S3 Maquette'!I19:I300)*1.5</f>
        <v>91.5</v>
      </c>
      <c r="U18" s="10">
        <f>SUMIF('S3 Maquette'!M19:M300,"Portée",'S3 Maquette'!J19:J300)</f>
        <v>62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12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0</v>
      </c>
      <c r="AC18" s="10">
        <f>'S3 Maquette'!I33*1.5</f>
        <v>0</v>
      </c>
      <c r="AD18" s="10">
        <f>'S4 Maquette'!I33*1.5</f>
        <v>0</v>
      </c>
    </row>
    <row r="19" spans="1:30">
      <c r="A19" s="60" t="s">
        <v>238</v>
      </c>
      <c r="B19" s="60"/>
      <c r="C19" s="60"/>
      <c r="D19" s="60" t="s">
        <v>238</v>
      </c>
      <c r="E19" s="60"/>
      <c r="F19" s="60"/>
      <c r="G19" s="60" t="s">
        <v>238</v>
      </c>
      <c r="H19" s="60"/>
      <c r="I19" s="60"/>
      <c r="J19" s="60" t="s">
        <v>238</v>
      </c>
      <c r="K19" s="60"/>
      <c r="L19" s="60"/>
      <c r="AA19" s="10">
        <f>'S1 Maquette'!I34*1.5</f>
        <v>0</v>
      </c>
      <c r="AB19" s="10">
        <f>'S2 Maquette'!I34*1.5</f>
        <v>0</v>
      </c>
      <c r="AC19" s="10">
        <f>'S3 Maquette'!I34*1.5</f>
        <v>0</v>
      </c>
      <c r="AD19" s="10">
        <f>'S4 Maquette'!I34*1.5</f>
        <v>0</v>
      </c>
    </row>
    <row r="20" spans="1:30">
      <c r="A20" s="60">
        <f>SUM(A18,B18,C18)</f>
        <v>145</v>
      </c>
      <c r="B20" s="60"/>
      <c r="C20" s="60"/>
      <c r="D20" s="60">
        <f ca="1">SUM(D18,E18,F18)</f>
        <v>40</v>
      </c>
      <c r="E20" s="60"/>
      <c r="F20" s="60"/>
      <c r="G20" s="60">
        <f>SUM(G18,H18,I18)</f>
        <v>136</v>
      </c>
      <c r="H20" s="60"/>
      <c r="I20" s="60"/>
      <c r="J20" s="60">
        <f>SUM(J18,K18,L18)</f>
        <v>46</v>
      </c>
      <c r="K20" s="60"/>
      <c r="L20" s="60"/>
      <c r="AA20" s="10">
        <f>'S1 Maquette'!I35*1.5</f>
        <v>0</v>
      </c>
      <c r="AB20" s="10">
        <f>'S2 Maquette'!I35*1.5</f>
        <v>0</v>
      </c>
      <c r="AC20" s="10">
        <f>'S3 Maquette'!I35*1.5</f>
        <v>9</v>
      </c>
      <c r="AD20" s="10">
        <f>'S4 Maquette'!I35*1.5</f>
        <v>0</v>
      </c>
    </row>
    <row r="21" spans="1:30" ht="29.45" customHeight="1">
      <c r="A21" s="69" t="s">
        <v>238</v>
      </c>
      <c r="B21" s="70"/>
      <c r="C21" s="70"/>
      <c r="D21" s="70"/>
      <c r="E21" s="70"/>
      <c r="F21" s="71"/>
      <c r="G21" s="69" t="s">
        <v>238</v>
      </c>
      <c r="H21" s="70"/>
      <c r="I21" s="70"/>
      <c r="J21" s="70"/>
      <c r="K21" s="70"/>
      <c r="L21" s="71"/>
      <c r="AA21" s="10">
        <f>'S1 Maquette'!I36*1.5</f>
        <v>0</v>
      </c>
      <c r="AB21" s="10">
        <f>'S2 Maquette'!I36*1.5</f>
        <v>0</v>
      </c>
      <c r="AC21" s="10">
        <f>'S3 Maquette'!I36*1.5</f>
        <v>0</v>
      </c>
      <c r="AD21" s="10">
        <f>'S4 Maquette'!I36*1.5</f>
        <v>0</v>
      </c>
    </row>
    <row r="22" spans="1:30" ht="29.1" customHeight="1">
      <c r="A22" s="69">
        <f ca="1">SUM(A20,D20)</f>
        <v>185</v>
      </c>
      <c r="B22" s="70"/>
      <c r="C22" s="70"/>
      <c r="D22" s="70"/>
      <c r="E22" s="70"/>
      <c r="F22" s="71"/>
      <c r="G22" s="69">
        <f>SUM(G20,J20)</f>
        <v>182</v>
      </c>
      <c r="H22" s="70"/>
      <c r="I22" s="70"/>
      <c r="J22" s="70"/>
      <c r="K22" s="70"/>
      <c r="L22" s="71"/>
      <c r="AA22" s="10">
        <f>'S1 Maquette'!I37*1.5</f>
        <v>0</v>
      </c>
      <c r="AB22" s="10">
        <f>'S2 Maquette'!I37*1.5</f>
        <v>0</v>
      </c>
      <c r="AC22" s="10">
        <f>'S3 Maquette'!I37*1.5</f>
        <v>15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Maquette'!I38*1.5</f>
        <v>0</v>
      </c>
      <c r="AC23" s="10">
        <f>'S3 Maquette'!I38*1.5</f>
        <v>9</v>
      </c>
      <c r="AD23" s="10">
        <f>'S4 Maquette'!I38*1.5</f>
        <v>0</v>
      </c>
    </row>
    <row r="24" spans="1:30">
      <c r="AA24" s="10">
        <f>'S1 Maquette'!I39*1.5</f>
        <v>15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>
      <c r="AA25" s="10">
        <f>'S1 Maquette'!I40*1.5</f>
        <v>12</v>
      </c>
      <c r="AB25" s="10">
        <f>'S2 Maquette'!I40*1.5</f>
        <v>0</v>
      </c>
      <c r="AC25" s="10">
        <f>'S3 Maquette'!I40*1.5</f>
        <v>9</v>
      </c>
      <c r="AD25" s="10">
        <f>'S4 Maquette'!I40*1.5</f>
        <v>0</v>
      </c>
    </row>
    <row r="26" spans="1:30">
      <c r="AA26" s="10">
        <f>'S1 Maquette'!I41*1.5</f>
        <v>0</v>
      </c>
      <c r="AB26" s="10">
        <f>'S2 Maquette'!I41*1.5</f>
        <v>0</v>
      </c>
      <c r="AC26" s="10">
        <f>'S3 Maquette'!I41*1.5</f>
        <v>15</v>
      </c>
      <c r="AD26" s="10">
        <f>'S4 Maquette'!I41*1.5</f>
        <v>0</v>
      </c>
    </row>
    <row r="27" spans="1:30">
      <c r="AA27" s="10">
        <f>'S1 Maquette'!I42*1.5</f>
        <v>12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>
      <c r="AA28" s="10">
        <f>'S1 Maquette'!I43*1.5</f>
        <v>3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>
      <c r="AA29" s="10">
        <f>'S1 Maquette'!I44*1.5</f>
        <v>0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>
      <c r="AA33" s="10">
        <f>'S1 Maquette'!I48*1.5</f>
        <v>0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>
      <c r="AA34" s="10">
        <f>'S1 Maquette'!I49*1.5</f>
        <v>0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>
      <c r="AA35" s="10">
        <f>'S1 Maquette'!I50*1.5</f>
        <v>0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>
      <c r="AA36" s="10">
        <f>'S1 Maquette'!I51*1.5</f>
        <v>0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>
      <c r="AA37" s="10">
        <f>'S1 Maquette'!I52*1.5</f>
        <v>0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E44"/>
  <sheetViews>
    <sheetView zoomScale="115" zoomScaleNormal="115" workbookViewId="0">
      <selection activeCell="A57" sqref="A57"/>
    </sheetView>
  </sheetViews>
  <sheetFormatPr baseColWidth="10"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5" ht="43.35" customHeight="1">
      <c r="A1" s="73" t="s">
        <v>241</v>
      </c>
      <c r="B1" s="73"/>
      <c r="C1" s="73"/>
      <c r="D1" s="73"/>
      <c r="E1" s="73"/>
    </row>
    <row r="2" spans="1:5" ht="24.6" customHeight="1">
      <c r="A2" s="35" t="s">
        <v>242</v>
      </c>
      <c r="B2" s="36" t="s">
        <v>55</v>
      </c>
      <c r="C2" s="51" t="str">
        <f>CONCATENATE(B2,Listes!A24)</f>
        <v>ODYSSEE_Antenne</v>
      </c>
      <c r="D2" s="21"/>
      <c r="E2" s="2"/>
    </row>
    <row r="3" spans="1:5" ht="24.6" customHeight="1">
      <c r="A3" s="1" t="s">
        <v>243</v>
      </c>
      <c r="B3" s="75" t="s">
        <v>112</v>
      </c>
      <c r="C3" s="75"/>
      <c r="D3" s="75"/>
      <c r="E3" s="2"/>
    </row>
    <row r="4" spans="1:5" ht="24.6" customHeight="1">
      <c r="A4" s="1" t="s">
        <v>244</v>
      </c>
      <c r="B4" s="10" t="str">
        <f>IFERROR(VLOOKUP(B3,tab_code_dip,2,FALSE),"-")</f>
        <v>-</v>
      </c>
      <c r="C4" s="17"/>
      <c r="D4" s="17"/>
      <c r="E4" s="2"/>
    </row>
    <row r="5" spans="1:5" ht="24.6" customHeight="1">
      <c r="A5" s="1" t="s">
        <v>245</v>
      </c>
      <c r="B5" s="10" t="s">
        <v>246</v>
      </c>
      <c r="C5" s="17"/>
      <c r="D5" s="17"/>
      <c r="E5" s="2"/>
    </row>
    <row r="6" spans="1:5" ht="24.6" customHeight="1">
      <c r="A6" s="1" t="s">
        <v>247</v>
      </c>
      <c r="B6" s="10" t="s">
        <v>246</v>
      </c>
      <c r="C6" s="17"/>
      <c r="D6" s="17"/>
      <c r="E6" s="2"/>
    </row>
    <row r="7" spans="1:5" ht="24.6" customHeight="1">
      <c r="A7" s="1" t="s">
        <v>2</v>
      </c>
      <c r="B7" s="10" t="s">
        <v>20</v>
      </c>
      <c r="C7" s="21" t="s">
        <v>11</v>
      </c>
      <c r="D7" s="17"/>
      <c r="E7" s="17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 ht="20.100000000000001" customHeight="1">
      <c r="A11" s="92" t="s">
        <v>248</v>
      </c>
      <c r="B11" s="94"/>
      <c r="C11" s="92" t="s">
        <v>249</v>
      </c>
      <c r="D11" s="93"/>
      <c r="E11" s="2"/>
    </row>
    <row r="12" spans="1:5" ht="20.45" customHeight="1">
      <c r="A12" s="95" t="s">
        <v>250</v>
      </c>
      <c r="B12" s="96"/>
      <c r="C12" s="95" t="s">
        <v>250</v>
      </c>
      <c r="D12" s="96"/>
      <c r="E12" s="2"/>
    </row>
    <row r="13" spans="1:5">
      <c r="A13" s="2"/>
      <c r="B13" s="2"/>
      <c r="C13" s="2"/>
      <c r="D13" s="2"/>
      <c r="E13" s="2"/>
    </row>
    <row r="14" spans="1:5">
      <c r="A14" s="90" t="s">
        <v>251</v>
      </c>
      <c r="B14" s="90" t="s">
        <v>252</v>
      </c>
      <c r="C14" s="90" t="s">
        <v>253</v>
      </c>
      <c r="D14" s="90" t="s">
        <v>254</v>
      </c>
      <c r="E14" s="2"/>
    </row>
    <row r="15" spans="1:5">
      <c r="A15" s="91"/>
      <c r="B15" s="91"/>
      <c r="C15" s="91"/>
      <c r="D15" s="91"/>
      <c r="E15" s="2"/>
    </row>
    <row r="16" spans="1:5">
      <c r="A16" s="90">
        <f>Calcul!A10</f>
        <v>346</v>
      </c>
      <c r="B16" s="90">
        <f ca="1">Calcul!A22</f>
        <v>185</v>
      </c>
      <c r="C16" s="90">
        <f>Calcul!G10</f>
        <v>347.5</v>
      </c>
      <c r="D16" s="90">
        <f>Calcul!G22</f>
        <v>182</v>
      </c>
      <c r="E16" s="2"/>
    </row>
    <row r="17" spans="1:4">
      <c r="A17" s="91"/>
      <c r="B17" s="91"/>
      <c r="C17" s="91"/>
      <c r="D17" s="91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 ht="21">
      <c r="A21" s="80" t="s">
        <v>255</v>
      </c>
      <c r="B21" s="80"/>
      <c r="C21" s="80"/>
      <c r="D21" s="80"/>
    </row>
    <row r="22" spans="1:4">
      <c r="A22" t="s">
        <v>256</v>
      </c>
    </row>
    <row r="23" spans="1:4">
      <c r="A23" s="76" t="s">
        <v>257</v>
      </c>
      <c r="B23" s="77"/>
      <c r="C23" s="77"/>
      <c r="D23" s="78"/>
    </row>
    <row r="24" spans="1:4">
      <c r="A24" s="72" t="s">
        <v>258</v>
      </c>
      <c r="B24" s="72"/>
      <c r="C24" s="72"/>
      <c r="D24" s="72"/>
    </row>
    <row r="25" spans="1:4">
      <c r="A25" s="72"/>
      <c r="B25" s="72"/>
      <c r="C25" s="72"/>
      <c r="D25" s="72"/>
    </row>
    <row r="26" spans="1:4">
      <c r="A26" s="72"/>
      <c r="B26" s="72"/>
      <c r="C26" s="72"/>
      <c r="D26" s="72"/>
    </row>
    <row r="27" spans="1:4">
      <c r="A27" s="76" t="s">
        <v>259</v>
      </c>
      <c r="B27" s="77"/>
      <c r="C27" s="77"/>
      <c r="D27" s="78"/>
    </row>
    <row r="28" spans="1:4">
      <c r="A28" s="81"/>
      <c r="B28" s="82"/>
      <c r="C28" s="82"/>
      <c r="D28" s="83"/>
    </row>
    <row r="29" spans="1:4">
      <c r="A29" s="84"/>
      <c r="B29" s="85"/>
      <c r="C29" s="85"/>
      <c r="D29" s="86"/>
    </row>
    <row r="30" spans="1:4">
      <c r="A30" s="87"/>
      <c r="B30" s="88"/>
      <c r="C30" s="88"/>
      <c r="D30" s="89"/>
    </row>
    <row r="31" spans="1:4">
      <c r="A31" s="76" t="s">
        <v>260</v>
      </c>
      <c r="B31" s="77"/>
      <c r="C31" s="77"/>
      <c r="D31" s="78"/>
    </row>
    <row r="32" spans="1:4">
      <c r="A32" s="72"/>
      <c r="B32" s="72"/>
      <c r="C32" s="72"/>
      <c r="D32" s="72"/>
    </row>
    <row r="33" spans="1:4">
      <c r="A33" s="72"/>
      <c r="B33" s="72"/>
      <c r="C33" s="72"/>
      <c r="D33" s="72"/>
    </row>
    <row r="34" spans="1:4">
      <c r="A34" s="72"/>
      <c r="B34" s="72"/>
      <c r="C34" s="72"/>
      <c r="D34" s="72"/>
    </row>
    <row r="35" spans="1:4">
      <c r="A35" s="76" t="s">
        <v>261</v>
      </c>
      <c r="B35" s="77"/>
      <c r="C35" s="77"/>
      <c r="D35" s="78"/>
    </row>
    <row r="36" spans="1:4">
      <c r="A36" s="72"/>
      <c r="B36" s="72"/>
      <c r="C36" s="72"/>
      <c r="D36" s="72"/>
    </row>
    <row r="37" spans="1:4">
      <c r="A37" s="72"/>
      <c r="B37" s="72"/>
      <c r="C37" s="72"/>
      <c r="D37" s="72"/>
    </row>
    <row r="38" spans="1:4">
      <c r="A38" s="72"/>
      <c r="B38" s="72"/>
      <c r="C38" s="72"/>
      <c r="D38" s="72"/>
    </row>
    <row r="39" spans="1:4" ht="21">
      <c r="A39" s="80" t="s">
        <v>262</v>
      </c>
      <c r="B39" s="80"/>
      <c r="C39" s="80"/>
      <c r="D39" s="80"/>
    </row>
    <row r="40" spans="1:4">
      <c r="A40" s="72" t="s">
        <v>263</v>
      </c>
      <c r="B40" s="72"/>
      <c r="C40" s="72"/>
      <c r="D40" s="72"/>
    </row>
    <row r="41" spans="1:4">
      <c r="A41" s="72"/>
      <c r="B41" s="72"/>
      <c r="C41" s="72"/>
      <c r="D41" s="72"/>
    </row>
    <row r="42" spans="1:4">
      <c r="A42" s="79" t="s">
        <v>264</v>
      </c>
      <c r="B42" s="79"/>
      <c r="C42" s="79"/>
      <c r="D42" s="79"/>
    </row>
    <row r="43" spans="1:4">
      <c r="A43" s="74" t="s">
        <v>265</v>
      </c>
      <c r="B43" s="74"/>
      <c r="C43" s="74"/>
      <c r="D43" s="74"/>
    </row>
    <row r="44" spans="1:4">
      <c r="A44" s="74" t="s">
        <v>266</v>
      </c>
      <c r="B44" s="74"/>
      <c r="C44" s="74"/>
      <c r="D44" s="74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abSelected="1" topLeftCell="A32" zoomScaleNormal="100" workbookViewId="0">
      <selection activeCell="D42" sqref="D42:D43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2"/>
      <c r="B1" s="112"/>
      <c r="C1" s="112"/>
      <c r="D1" s="112"/>
      <c r="E1" s="112"/>
      <c r="F1" s="112"/>
      <c r="G1" s="112"/>
      <c r="H1" s="112"/>
      <c r="I1" s="112"/>
      <c r="J1" s="112"/>
    </row>
    <row r="2" spans="1:10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0">
      <c r="A3" s="112"/>
      <c r="B3" s="112"/>
      <c r="C3" s="112"/>
      <c r="D3" s="112"/>
      <c r="E3" s="112"/>
      <c r="F3" s="112"/>
      <c r="G3" s="112"/>
      <c r="H3" s="112"/>
      <c r="I3" s="112"/>
      <c r="J3" s="112"/>
    </row>
    <row r="4" spans="1:10">
      <c r="A4" s="112"/>
      <c r="B4" s="112"/>
      <c r="C4" s="112"/>
      <c r="D4" s="112"/>
      <c r="E4" s="112"/>
      <c r="F4" s="112"/>
      <c r="G4" s="112"/>
      <c r="H4" s="112"/>
      <c r="I4" s="112"/>
      <c r="J4" s="112"/>
    </row>
    <row r="5" spans="1:10">
      <c r="A5" s="112"/>
      <c r="B5" s="112"/>
      <c r="C5" s="112"/>
      <c r="D5" s="112"/>
      <c r="E5" s="112"/>
      <c r="F5" s="112"/>
      <c r="G5" s="112"/>
      <c r="H5" s="112"/>
      <c r="I5" s="112"/>
      <c r="J5" s="112"/>
    </row>
    <row r="6" spans="1:10">
      <c r="A6" s="112"/>
      <c r="B6" s="112"/>
      <c r="C6" s="112"/>
      <c r="D6" s="112"/>
      <c r="E6" s="112"/>
      <c r="F6" s="112"/>
      <c r="G6" s="112"/>
      <c r="H6" s="112"/>
      <c r="I6" s="112"/>
      <c r="J6" s="112"/>
    </row>
    <row r="7" spans="1:10" ht="18" customHeight="1">
      <c r="A7" s="97" t="s">
        <v>267</v>
      </c>
      <c r="B7" s="100" t="str">
        <f>'Fiche Générale'!B2</f>
        <v>ODYSSEE</v>
      </c>
      <c r="C7" s="97" t="s">
        <v>268</v>
      </c>
      <c r="D7" s="97"/>
      <c r="E7" s="99" t="str">
        <f>'Fiche Générale'!B3</f>
        <v>Information et médiation scientifique et technique</v>
      </c>
      <c r="F7" s="100"/>
      <c r="G7" s="97" t="s">
        <v>269</v>
      </c>
      <c r="H7" s="111" t="str">
        <f>'Fiche Générale'!B4</f>
        <v>-</v>
      </c>
      <c r="I7" s="111"/>
      <c r="J7" s="111"/>
    </row>
    <row r="8" spans="1:10" ht="18" customHeight="1">
      <c r="A8" s="97"/>
      <c r="B8" s="102"/>
      <c r="C8" s="97"/>
      <c r="D8" s="97"/>
      <c r="E8" s="101"/>
      <c r="F8" s="102"/>
      <c r="G8" s="97"/>
      <c r="H8" s="111"/>
      <c r="I8" s="111"/>
      <c r="J8" s="111"/>
    </row>
    <row r="9" spans="1:10" ht="18" customHeight="1">
      <c r="A9" s="97"/>
      <c r="B9" s="102"/>
      <c r="C9" s="97"/>
      <c r="D9" s="97"/>
      <c r="E9" s="103"/>
      <c r="F9" s="104"/>
      <c r="G9" s="97"/>
      <c r="H9" s="111"/>
      <c r="I9" s="111"/>
      <c r="J9" s="111"/>
    </row>
    <row r="10" spans="1:10" ht="18" customHeight="1">
      <c r="A10" s="97"/>
      <c r="B10" s="102"/>
      <c r="C10" s="98" t="s">
        <v>270</v>
      </c>
      <c r="D10" s="98"/>
      <c r="E10" s="105" t="str">
        <f>'Fiche Générale'!A12</f>
        <v>Journalisme environnemental et de la transition</v>
      </c>
      <c r="F10" s="106"/>
      <c r="G10" s="106"/>
      <c r="H10" s="106"/>
      <c r="I10" s="106"/>
      <c r="J10" s="107"/>
    </row>
    <row r="11" spans="1:10" ht="18" customHeight="1">
      <c r="A11" s="97"/>
      <c r="B11" s="104"/>
      <c r="C11" s="98"/>
      <c r="D11" s="98"/>
      <c r="E11" s="108"/>
      <c r="F11" s="109"/>
      <c r="G11" s="109"/>
      <c r="H11" s="109"/>
      <c r="I11" s="109"/>
      <c r="J11" s="110"/>
    </row>
    <row r="13" spans="1:10">
      <c r="A13" s="113" t="s">
        <v>271</v>
      </c>
      <c r="B13" s="63" t="s">
        <v>272</v>
      </c>
      <c r="C13" s="113" t="s">
        <v>273</v>
      </c>
      <c r="D13" s="113"/>
      <c r="E13" s="113"/>
      <c r="F13" s="113"/>
      <c r="G13" s="113" t="s">
        <v>274</v>
      </c>
      <c r="H13" s="60">
        <f>Calcul!A7</f>
        <v>246</v>
      </c>
      <c r="I13" s="60"/>
    </row>
    <row r="14" spans="1:10">
      <c r="A14" s="113"/>
      <c r="B14" s="66"/>
      <c r="C14" s="113"/>
      <c r="D14" s="113"/>
      <c r="E14" s="113"/>
      <c r="F14" s="113"/>
      <c r="G14" s="113"/>
      <c r="H14" s="60"/>
      <c r="I14" s="60"/>
    </row>
    <row r="15" spans="1:10">
      <c r="A15" s="113" t="s">
        <v>275</v>
      </c>
      <c r="B15" s="63" t="s">
        <v>232</v>
      </c>
      <c r="C15" s="114" t="s">
        <v>276</v>
      </c>
      <c r="D15" s="115"/>
      <c r="E15" s="113"/>
      <c r="F15" s="113"/>
      <c r="G15" s="113" t="s">
        <v>277</v>
      </c>
      <c r="H15" s="60">
        <f>Calcul!A20</f>
        <v>145</v>
      </c>
      <c r="I15" s="60"/>
    </row>
    <row r="16" spans="1:10">
      <c r="A16" s="113"/>
      <c r="B16" s="66"/>
      <c r="C16" s="116"/>
      <c r="D16" s="117"/>
      <c r="E16" s="113"/>
      <c r="F16" s="113"/>
      <c r="G16" s="113"/>
      <c r="H16" s="60"/>
      <c r="I16" s="60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278</v>
      </c>
      <c r="B18" s="3" t="s">
        <v>279</v>
      </c>
      <c r="C18" s="3" t="s">
        <v>3</v>
      </c>
      <c r="D18" s="3" t="s">
        <v>280</v>
      </c>
      <c r="E18" s="3" t="s">
        <v>6</v>
      </c>
      <c r="F18" s="3" t="s">
        <v>5</v>
      </c>
      <c r="G18" s="3" t="s">
        <v>281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282</v>
      </c>
      <c r="M18" s="3" t="s">
        <v>4</v>
      </c>
      <c r="N18" s="3" t="s">
        <v>283</v>
      </c>
      <c r="O18" s="4" t="s">
        <v>284</v>
      </c>
    </row>
    <row r="19" spans="1:15" ht="43.35" customHeight="1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35" customHeight="1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35" customHeight="1">
      <c r="A21" s="25">
        <v>1</v>
      </c>
      <c r="B21" s="5" t="s">
        <v>285</v>
      </c>
      <c r="C21" s="7" t="s">
        <v>12</v>
      </c>
      <c r="D21" s="7">
        <v>3</v>
      </c>
      <c r="E21" s="5" t="s">
        <v>15</v>
      </c>
      <c r="F21" s="5" t="s">
        <v>14</v>
      </c>
      <c r="G21" s="5"/>
      <c r="H21" s="7"/>
      <c r="I21" s="7"/>
      <c r="J21" s="7"/>
      <c r="K21" s="7"/>
      <c r="L21" s="7"/>
      <c r="M21" s="7" t="s">
        <v>22</v>
      </c>
      <c r="N21" s="5" t="s">
        <v>286</v>
      </c>
      <c r="O21" s="5" t="s">
        <v>287</v>
      </c>
    </row>
    <row r="22" spans="1:15" ht="43.35" customHeight="1">
      <c r="A22" s="25">
        <v>2</v>
      </c>
      <c r="B22" s="5" t="s">
        <v>288</v>
      </c>
      <c r="C22" s="7" t="s">
        <v>12</v>
      </c>
      <c r="D22" s="7">
        <v>3</v>
      </c>
      <c r="E22" s="5" t="s">
        <v>15</v>
      </c>
      <c r="F22" s="5" t="s">
        <v>14</v>
      </c>
      <c r="G22" s="5"/>
      <c r="H22" s="7" t="s">
        <v>221</v>
      </c>
      <c r="I22" s="11"/>
      <c r="J22" s="11">
        <v>25</v>
      </c>
      <c r="K22" s="11"/>
      <c r="L22" s="11"/>
      <c r="M22" s="11" t="s">
        <v>22</v>
      </c>
      <c r="N22" s="5" t="s">
        <v>289</v>
      </c>
      <c r="O22" s="6"/>
    </row>
    <row r="23" spans="1:15" ht="43.35" customHeight="1">
      <c r="A23" s="25">
        <v>3</v>
      </c>
      <c r="B23" s="29" t="s">
        <v>290</v>
      </c>
      <c r="C23" s="7" t="s">
        <v>12</v>
      </c>
      <c r="D23" s="7">
        <v>6</v>
      </c>
      <c r="E23" s="5" t="s">
        <v>15</v>
      </c>
      <c r="F23" s="5" t="s">
        <v>14</v>
      </c>
      <c r="G23" s="5"/>
      <c r="H23" s="7" t="s">
        <v>221</v>
      </c>
      <c r="I23" s="7"/>
      <c r="J23" s="7"/>
      <c r="K23" s="7"/>
      <c r="L23" s="7"/>
      <c r="M23" s="7"/>
      <c r="N23" s="5"/>
      <c r="O23" s="5"/>
    </row>
    <row r="24" spans="1:15" ht="43.35" customHeight="1">
      <c r="A24" s="25" t="s">
        <v>291</v>
      </c>
      <c r="B24" s="29" t="s">
        <v>292</v>
      </c>
      <c r="C24" s="7" t="s">
        <v>21</v>
      </c>
      <c r="D24" s="7"/>
      <c r="E24" s="5" t="s">
        <v>15</v>
      </c>
      <c r="F24" s="5" t="s">
        <v>23</v>
      </c>
      <c r="G24" s="5"/>
      <c r="H24" s="7" t="s">
        <v>221</v>
      </c>
      <c r="I24" s="7">
        <v>8</v>
      </c>
      <c r="J24" s="7">
        <v>12</v>
      </c>
      <c r="K24" s="7"/>
      <c r="L24" s="7"/>
      <c r="M24" s="7" t="s">
        <v>22</v>
      </c>
      <c r="N24" s="5" t="s">
        <v>293</v>
      </c>
      <c r="O24" s="5"/>
    </row>
    <row r="25" spans="1:15" ht="43.35" customHeight="1">
      <c r="A25" s="25" t="s">
        <v>294</v>
      </c>
      <c r="B25" s="18" t="s">
        <v>295</v>
      </c>
      <c r="C25" s="7" t="s">
        <v>21</v>
      </c>
      <c r="D25" s="7"/>
      <c r="E25" s="5" t="s">
        <v>15</v>
      </c>
      <c r="F25" s="5" t="s">
        <v>14</v>
      </c>
      <c r="G25" s="5"/>
      <c r="H25" s="7" t="s">
        <v>221</v>
      </c>
      <c r="I25" s="7"/>
      <c r="J25" s="7">
        <v>15</v>
      </c>
      <c r="K25" s="7"/>
      <c r="L25" s="7"/>
      <c r="M25" s="7" t="s">
        <v>22</v>
      </c>
      <c r="N25" s="5" t="s">
        <v>293</v>
      </c>
      <c r="O25" s="5"/>
    </row>
    <row r="26" spans="1:15" ht="43.35" customHeight="1">
      <c r="A26" s="25" t="s">
        <v>296</v>
      </c>
      <c r="B26" s="29" t="s">
        <v>297</v>
      </c>
      <c r="C26" s="7" t="s">
        <v>21</v>
      </c>
      <c r="D26" s="7"/>
      <c r="E26" s="5" t="s">
        <v>15</v>
      </c>
      <c r="F26" s="5" t="s">
        <v>23</v>
      </c>
      <c r="G26" s="5"/>
      <c r="H26" s="7" t="s">
        <v>221</v>
      </c>
      <c r="I26" s="16"/>
      <c r="J26" s="7">
        <v>15</v>
      </c>
      <c r="K26" s="7"/>
      <c r="L26" s="7"/>
      <c r="M26" s="7" t="s">
        <v>22</v>
      </c>
      <c r="N26" s="5" t="s">
        <v>293</v>
      </c>
      <c r="O26" s="5"/>
    </row>
    <row r="27" spans="1:15" ht="43.35" customHeight="1">
      <c r="A27" s="25" t="s">
        <v>298</v>
      </c>
      <c r="B27" s="18" t="s">
        <v>299</v>
      </c>
      <c r="C27" s="7" t="s">
        <v>21</v>
      </c>
      <c r="D27" s="7"/>
      <c r="E27" s="5" t="s">
        <v>15</v>
      </c>
      <c r="F27" s="5"/>
      <c r="G27" s="5"/>
      <c r="H27" s="7" t="s">
        <v>221</v>
      </c>
      <c r="I27" s="7"/>
      <c r="J27" s="7">
        <v>10</v>
      </c>
      <c r="K27" s="7"/>
      <c r="L27" s="7"/>
      <c r="M27" s="7" t="s">
        <v>22</v>
      </c>
      <c r="N27" s="5" t="s">
        <v>293</v>
      </c>
      <c r="O27" s="5"/>
    </row>
    <row r="28" spans="1:15" ht="43.35" customHeight="1">
      <c r="A28" s="25">
        <v>4</v>
      </c>
      <c r="B28" s="29" t="s">
        <v>300</v>
      </c>
      <c r="C28" s="7" t="s">
        <v>12</v>
      </c>
      <c r="D28" s="7">
        <v>3</v>
      </c>
      <c r="E28" s="5" t="s">
        <v>15</v>
      </c>
      <c r="F28" s="5" t="s">
        <v>14</v>
      </c>
      <c r="G28" s="5"/>
      <c r="H28" s="7" t="s">
        <v>221</v>
      </c>
      <c r="I28" s="7"/>
      <c r="J28" s="7"/>
      <c r="K28" s="7"/>
      <c r="L28" s="7"/>
      <c r="M28" s="7"/>
      <c r="N28" s="5"/>
      <c r="O28" s="5"/>
    </row>
    <row r="29" spans="1:15" ht="43.35" customHeight="1">
      <c r="A29" s="25" t="s">
        <v>301</v>
      </c>
      <c r="B29" s="29" t="s">
        <v>302</v>
      </c>
      <c r="C29" s="7" t="s">
        <v>21</v>
      </c>
      <c r="D29" s="7"/>
      <c r="E29" s="5" t="s">
        <v>15</v>
      </c>
      <c r="F29" s="5" t="s">
        <v>14</v>
      </c>
      <c r="G29" s="5"/>
      <c r="H29" s="7" t="s">
        <v>221</v>
      </c>
      <c r="I29" s="7"/>
      <c r="J29" s="7">
        <v>10</v>
      </c>
      <c r="K29" s="7"/>
      <c r="L29" s="7"/>
      <c r="M29" s="7"/>
      <c r="N29" s="5"/>
      <c r="O29" s="5"/>
    </row>
    <row r="30" spans="1:15" ht="43.35" customHeight="1">
      <c r="A30" s="25" t="s">
        <v>303</v>
      </c>
      <c r="B30" s="29" t="s">
        <v>304</v>
      </c>
      <c r="C30" s="7" t="s">
        <v>21</v>
      </c>
      <c r="D30" s="7"/>
      <c r="E30" s="5" t="s">
        <v>15</v>
      </c>
      <c r="F30" s="5" t="s">
        <v>14</v>
      </c>
      <c r="G30" s="5"/>
      <c r="H30" s="7" t="s">
        <v>221</v>
      </c>
      <c r="I30" s="7"/>
      <c r="J30" s="7">
        <v>5</v>
      </c>
      <c r="K30" s="7"/>
      <c r="L30" s="7"/>
      <c r="M30" s="7"/>
      <c r="N30" s="5"/>
      <c r="O30" s="5"/>
    </row>
    <row r="31" spans="1:15" ht="43.35" customHeight="1">
      <c r="A31" s="25" t="s">
        <v>305</v>
      </c>
      <c r="B31" s="29" t="s">
        <v>306</v>
      </c>
      <c r="C31" s="7" t="s">
        <v>21</v>
      </c>
      <c r="D31" s="7"/>
      <c r="E31" s="5" t="s">
        <v>15</v>
      </c>
      <c r="F31" s="5" t="s">
        <v>14</v>
      </c>
      <c r="G31" s="5"/>
      <c r="H31" s="7" t="s">
        <v>221</v>
      </c>
      <c r="I31" s="7"/>
      <c r="J31" s="7">
        <v>10</v>
      </c>
      <c r="K31" s="7"/>
      <c r="L31" s="7"/>
      <c r="M31" s="7"/>
      <c r="N31" s="5"/>
      <c r="O31" s="5"/>
    </row>
    <row r="32" spans="1:15" ht="43.35" customHeight="1">
      <c r="A32" s="25">
        <v>5</v>
      </c>
      <c r="B32" s="29" t="s">
        <v>307</v>
      </c>
      <c r="C32" s="7" t="s">
        <v>12</v>
      </c>
      <c r="D32" s="7">
        <v>6</v>
      </c>
      <c r="E32" s="5" t="s">
        <v>15</v>
      </c>
      <c r="F32" s="5" t="s">
        <v>14</v>
      </c>
      <c r="G32" s="5"/>
      <c r="H32" s="7" t="s">
        <v>221</v>
      </c>
      <c r="I32" s="7"/>
      <c r="J32" s="7"/>
      <c r="K32" s="7"/>
      <c r="L32" s="7"/>
      <c r="M32" s="7"/>
      <c r="N32" s="5"/>
      <c r="O32" s="5"/>
    </row>
    <row r="33" spans="1:15" ht="43.35" customHeight="1">
      <c r="A33" s="25" t="s">
        <v>308</v>
      </c>
      <c r="B33" s="29" t="s">
        <v>309</v>
      </c>
      <c r="C33" s="7" t="s">
        <v>21</v>
      </c>
      <c r="D33" s="7"/>
      <c r="E33" s="5" t="s">
        <v>15</v>
      </c>
      <c r="F33" s="5" t="s">
        <v>14</v>
      </c>
      <c r="G33" s="5"/>
      <c r="H33" s="7" t="s">
        <v>221</v>
      </c>
      <c r="I33" s="7"/>
      <c r="J33" s="7">
        <v>10</v>
      </c>
      <c r="K33" s="7"/>
      <c r="L33" s="7"/>
      <c r="M33" s="7"/>
      <c r="N33" s="5"/>
      <c r="O33" s="5"/>
    </row>
    <row r="34" spans="1:15" ht="43.35" customHeight="1">
      <c r="A34" s="25" t="s">
        <v>310</v>
      </c>
      <c r="B34" s="29" t="s">
        <v>311</v>
      </c>
      <c r="C34" s="7" t="s">
        <v>21</v>
      </c>
      <c r="D34" s="7"/>
      <c r="E34" s="5" t="s">
        <v>15</v>
      </c>
      <c r="F34" s="5" t="s">
        <v>14</v>
      </c>
      <c r="G34" s="5"/>
      <c r="H34" s="7" t="s">
        <v>221</v>
      </c>
      <c r="I34" s="7"/>
      <c r="J34" s="7">
        <v>10</v>
      </c>
      <c r="K34" s="7"/>
      <c r="L34" s="7"/>
      <c r="M34" s="7"/>
      <c r="N34" s="5"/>
      <c r="O34" s="5"/>
    </row>
    <row r="35" spans="1:15" ht="43.35" customHeight="1">
      <c r="A35" s="25" t="s">
        <v>312</v>
      </c>
      <c r="B35" s="29" t="s">
        <v>313</v>
      </c>
      <c r="C35" s="7" t="s">
        <v>21</v>
      </c>
      <c r="D35" s="7"/>
      <c r="E35" s="5" t="s">
        <v>15</v>
      </c>
      <c r="F35" s="5" t="s">
        <v>14</v>
      </c>
      <c r="G35" s="5"/>
      <c r="H35" s="7" t="s">
        <v>221</v>
      </c>
      <c r="I35" s="7"/>
      <c r="J35" s="7">
        <v>10</v>
      </c>
      <c r="K35" s="7"/>
      <c r="L35" s="7"/>
      <c r="M35" s="7"/>
      <c r="N35" s="5"/>
      <c r="O35" s="5"/>
    </row>
    <row r="36" spans="1:15" ht="43.35" customHeight="1">
      <c r="A36" s="25" t="s">
        <v>314</v>
      </c>
      <c r="B36" s="29" t="s">
        <v>315</v>
      </c>
      <c r="C36" s="7" t="s">
        <v>21</v>
      </c>
      <c r="D36" s="7"/>
      <c r="E36" s="5" t="s">
        <v>15</v>
      </c>
      <c r="F36" s="5"/>
      <c r="G36" s="5"/>
      <c r="H36" s="7" t="s">
        <v>221</v>
      </c>
      <c r="I36" s="7"/>
      <c r="J36" s="7">
        <v>12</v>
      </c>
      <c r="K36" s="7"/>
      <c r="L36" s="7"/>
      <c r="M36" s="7" t="s">
        <v>22</v>
      </c>
      <c r="N36" s="5" t="s">
        <v>316</v>
      </c>
      <c r="O36" s="5"/>
    </row>
    <row r="37" spans="1:15" ht="43.35" customHeight="1">
      <c r="A37" s="25">
        <v>6</v>
      </c>
      <c r="B37" s="29" t="s">
        <v>317</v>
      </c>
      <c r="C37" s="7" t="s">
        <v>12</v>
      </c>
      <c r="D37" s="7">
        <v>6</v>
      </c>
      <c r="E37" s="5" t="s">
        <v>15</v>
      </c>
      <c r="F37" s="5" t="s">
        <v>14</v>
      </c>
      <c r="G37" s="5"/>
      <c r="H37" s="7" t="s">
        <v>221</v>
      </c>
      <c r="I37" s="7"/>
      <c r="J37" s="7"/>
      <c r="K37" s="7"/>
      <c r="L37" s="7"/>
      <c r="M37" s="7"/>
      <c r="N37" s="5"/>
      <c r="O37" s="5"/>
    </row>
    <row r="38" spans="1:15" ht="43.35" customHeight="1">
      <c r="A38" s="25" t="s">
        <v>318</v>
      </c>
      <c r="B38" s="18" t="s">
        <v>319</v>
      </c>
      <c r="C38" s="7" t="s">
        <v>21</v>
      </c>
      <c r="D38" s="7"/>
      <c r="E38" s="5" t="s">
        <v>15</v>
      </c>
      <c r="F38" s="5" t="s">
        <v>14</v>
      </c>
      <c r="G38" s="5"/>
      <c r="H38" s="7" t="s">
        <v>221</v>
      </c>
      <c r="I38" s="7"/>
      <c r="J38" s="7">
        <v>10</v>
      </c>
      <c r="K38" s="7"/>
      <c r="L38" s="7"/>
      <c r="M38" s="7"/>
      <c r="N38" s="5"/>
      <c r="O38" s="5"/>
    </row>
    <row r="39" spans="1:15" ht="43.35" customHeight="1">
      <c r="A39" s="25" t="s">
        <v>320</v>
      </c>
      <c r="B39" s="18" t="s">
        <v>321</v>
      </c>
      <c r="C39" s="7" t="s">
        <v>21</v>
      </c>
      <c r="D39" s="7"/>
      <c r="E39" s="5" t="s">
        <v>15</v>
      </c>
      <c r="F39" s="5" t="s">
        <v>14</v>
      </c>
      <c r="G39" s="5"/>
      <c r="H39" s="7" t="s">
        <v>221</v>
      </c>
      <c r="I39" s="7">
        <v>10</v>
      </c>
      <c r="J39" s="7">
        <v>10</v>
      </c>
      <c r="K39" s="7"/>
      <c r="L39" s="7"/>
      <c r="M39" s="7"/>
      <c r="N39" s="5"/>
      <c r="O39" s="5"/>
    </row>
    <row r="40" spans="1:15" ht="43.35" customHeight="1">
      <c r="A40" s="25" t="s">
        <v>322</v>
      </c>
      <c r="B40" s="18" t="s">
        <v>323</v>
      </c>
      <c r="C40" s="7" t="s">
        <v>21</v>
      </c>
      <c r="D40" s="7"/>
      <c r="E40" s="5" t="s">
        <v>15</v>
      </c>
      <c r="F40" s="5" t="s">
        <v>14</v>
      </c>
      <c r="G40" s="5"/>
      <c r="H40" s="7" t="s">
        <v>221</v>
      </c>
      <c r="I40" s="7">
        <v>8</v>
      </c>
      <c r="J40" s="7">
        <v>4</v>
      </c>
      <c r="K40" s="7"/>
      <c r="L40" s="7"/>
      <c r="M40" s="7"/>
      <c r="N40" s="5"/>
      <c r="O40" s="5"/>
    </row>
    <row r="41" spans="1:15" ht="43.35" customHeight="1">
      <c r="A41" s="25">
        <v>7</v>
      </c>
      <c r="B41" s="52" t="s">
        <v>324</v>
      </c>
      <c r="C41" s="7" t="s">
        <v>12</v>
      </c>
      <c r="D41" s="7">
        <v>3</v>
      </c>
      <c r="E41" s="5" t="s">
        <v>15</v>
      </c>
      <c r="F41" s="5" t="s">
        <v>14</v>
      </c>
      <c r="G41" s="5"/>
      <c r="H41" s="7" t="s">
        <v>221</v>
      </c>
      <c r="I41" s="7"/>
      <c r="J41" s="7"/>
      <c r="K41" s="7"/>
      <c r="L41" s="7"/>
      <c r="M41" s="7"/>
      <c r="N41" s="5"/>
      <c r="O41" s="5"/>
    </row>
    <row r="42" spans="1:15" ht="43.35" customHeight="1">
      <c r="A42" s="26" t="s">
        <v>325</v>
      </c>
      <c r="B42" s="18" t="s">
        <v>326</v>
      </c>
      <c r="C42" s="7" t="s">
        <v>21</v>
      </c>
      <c r="D42" s="12"/>
      <c r="E42" s="5" t="s">
        <v>15</v>
      </c>
      <c r="F42" s="5" t="s">
        <v>14</v>
      </c>
      <c r="G42" s="8"/>
      <c r="H42" s="7" t="s">
        <v>221</v>
      </c>
      <c r="I42" s="7">
        <v>8</v>
      </c>
      <c r="J42" s="7">
        <v>4</v>
      </c>
      <c r="K42" s="7"/>
      <c r="L42" s="7"/>
      <c r="M42" s="7"/>
      <c r="N42" s="8"/>
      <c r="O42" s="8"/>
    </row>
    <row r="43" spans="1:15" ht="43.35" customHeight="1">
      <c r="A43" s="26" t="s">
        <v>327</v>
      </c>
      <c r="B43" s="18" t="s">
        <v>328</v>
      </c>
      <c r="C43" s="7" t="s">
        <v>21</v>
      </c>
      <c r="D43" s="12"/>
      <c r="E43" s="5" t="s">
        <v>15</v>
      </c>
      <c r="F43" s="5" t="s">
        <v>14</v>
      </c>
      <c r="G43" s="8"/>
      <c r="H43" s="7" t="s">
        <v>221</v>
      </c>
      <c r="I43" s="7">
        <v>2</v>
      </c>
      <c r="J43" s="7">
        <v>20</v>
      </c>
      <c r="K43" s="7"/>
      <c r="L43" s="7"/>
      <c r="M43" s="7" t="s">
        <v>13</v>
      </c>
      <c r="N43" s="8"/>
      <c r="O43" s="8"/>
    </row>
    <row r="44" spans="1:15" ht="43.35" customHeight="1">
      <c r="A44" s="26"/>
      <c r="C44" s="7"/>
      <c r="D44" s="12"/>
      <c r="E44" s="5"/>
      <c r="F44" s="5"/>
      <c r="G44" s="8"/>
      <c r="H44" s="7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16"/>
      <c r="J47" s="16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9 D1:E999 G1:N999">
    <cfRule type="expression" dxfId="107" priority="13">
      <formula>$C1="Option"</formula>
    </cfRule>
  </conditionalFormatting>
  <conditionalFormatting sqref="A1:O9 A10:E10 K10:O11 A11:D11 A12:O12 A13:H13 J13:O16 A14:F14 A15:H15 A16:F16 A17:O20 A21:A22 C21:O22 H21:H44 E22:E45 A23:O26 A25:A45 C25:O45 A32:O33 A36:O40 A42:O999">
    <cfRule type="expression" dxfId="106" priority="25">
      <formula>$F1="Modification"</formula>
    </cfRule>
    <cfRule type="expression" dxfId="105" priority="26">
      <formula>$F1="Création"</formula>
    </cfRule>
  </conditionalFormatting>
  <conditionalFormatting sqref="A1:O9 K10:O11 A12:O12 J13:O16 A17:O20 C21:O22 A23:O26 C25:O45 A32:O33 A36:O40 A42:O999 A10:E10 A11:D11 A13:H13 A14:F14 A15:H15 A16:F16 A21:A22 H21:H45 E22:E45 A25:A45">
    <cfRule type="expression" dxfId="104" priority="24">
      <formula>$F1="Fermeture"</formula>
    </cfRule>
  </conditionalFormatting>
  <conditionalFormatting sqref="B21:B22">
    <cfRule type="expression" dxfId="103" priority="10">
      <formula>$F21="Fermeture"</formula>
    </cfRule>
    <cfRule type="expression" dxfId="102" priority="11">
      <formula>$F21="Modification"</formula>
    </cfRule>
    <cfRule type="expression" dxfId="101" priority="12">
      <formula>$F21="Création"</formula>
    </cfRule>
  </conditionalFormatting>
  <conditionalFormatting sqref="B26:B36">
    <cfRule type="expression" dxfId="100" priority="1">
      <formula>$F26="Fermeture"</formula>
    </cfRule>
    <cfRule type="expression" dxfId="99" priority="2">
      <formula>$F26="Modification"</formula>
    </cfRule>
    <cfRule type="expression" dxfId="98" priority="3">
      <formula>$F26="Création"</formula>
    </cfRule>
  </conditionalFormatting>
  <conditionalFormatting sqref="N1:N999">
    <cfRule type="expression" dxfId="97" priority="21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A18" zoomScaleNormal="100" workbookViewId="0">
      <selection activeCell="D22" sqref="D22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12"/>
      <c r="B1" s="112"/>
      <c r="C1" s="112"/>
      <c r="D1" s="112"/>
      <c r="E1" s="112"/>
      <c r="F1" s="112"/>
      <c r="G1" s="112"/>
      <c r="H1" s="112"/>
      <c r="I1" s="112"/>
      <c r="J1" s="38"/>
    </row>
    <row r="2" spans="1:19">
      <c r="A2" s="112"/>
      <c r="B2" s="112"/>
      <c r="C2" s="112"/>
      <c r="D2" s="112"/>
      <c r="E2" s="112"/>
      <c r="F2" s="112"/>
      <c r="G2" s="112"/>
      <c r="H2" s="112"/>
      <c r="I2" s="112"/>
      <c r="J2" s="38"/>
    </row>
    <row r="3" spans="1:19">
      <c r="A3" s="112"/>
      <c r="B3" s="112"/>
      <c r="C3" s="112"/>
      <c r="D3" s="112"/>
      <c r="E3" s="112"/>
      <c r="F3" s="112"/>
      <c r="G3" s="112"/>
      <c r="H3" s="112"/>
      <c r="I3" s="112"/>
      <c r="J3" s="38"/>
    </row>
    <row r="4" spans="1:19">
      <c r="A4" s="112"/>
      <c r="B4" s="112"/>
      <c r="C4" s="112"/>
      <c r="D4" s="112"/>
      <c r="E4" s="112"/>
      <c r="F4" s="112"/>
      <c r="G4" s="112"/>
      <c r="H4" s="112"/>
      <c r="I4" s="112"/>
      <c r="J4" s="38"/>
    </row>
    <row r="5" spans="1:19">
      <c r="A5" s="112"/>
      <c r="B5" s="112"/>
      <c r="C5" s="112"/>
      <c r="D5" s="112"/>
      <c r="E5" s="112"/>
      <c r="F5" s="112"/>
      <c r="G5" s="112"/>
      <c r="H5" s="112"/>
      <c r="I5" s="112"/>
      <c r="J5" s="38"/>
    </row>
    <row r="6" spans="1:19">
      <c r="A6" s="112"/>
      <c r="B6" s="112"/>
      <c r="C6" s="112"/>
      <c r="D6" s="112"/>
      <c r="E6" s="112"/>
      <c r="F6" s="112"/>
      <c r="G6" s="112"/>
      <c r="H6" s="112"/>
      <c r="I6" s="112"/>
      <c r="J6" s="38"/>
    </row>
    <row r="7" spans="1:19" ht="14.45" customHeight="1">
      <c r="A7" s="137" t="s">
        <v>329</v>
      </c>
      <c r="B7" s="136" t="str">
        <f>'Fiche Générale'!B2</f>
        <v>ODYSSEE</v>
      </c>
      <c r="C7" s="97" t="s">
        <v>268</v>
      </c>
      <c r="D7" s="97"/>
      <c r="E7" s="134" t="str">
        <f>'Fiche Générale'!B3</f>
        <v>Information et médiation scientifique et technique</v>
      </c>
      <c r="F7" s="135"/>
      <c r="G7" s="97" t="s">
        <v>330</v>
      </c>
      <c r="H7" s="136" t="str">
        <f>'Fiche Générale'!B4</f>
        <v>-</v>
      </c>
      <c r="I7" s="136"/>
      <c r="J7" s="39"/>
      <c r="K7" s="23"/>
    </row>
    <row r="8" spans="1:19" ht="14.45" customHeight="1">
      <c r="A8" s="138"/>
      <c r="B8" s="136"/>
      <c r="C8" s="97"/>
      <c r="D8" s="97"/>
      <c r="E8" s="134"/>
      <c r="F8" s="135"/>
      <c r="G8" s="97"/>
      <c r="H8" s="136"/>
      <c r="I8" s="136"/>
      <c r="J8" s="39"/>
      <c r="K8" s="23"/>
    </row>
    <row r="9" spans="1:19" ht="14.45" customHeight="1">
      <c r="A9" s="138"/>
      <c r="B9" s="136"/>
      <c r="C9" s="97"/>
      <c r="D9" s="97"/>
      <c r="E9" s="134"/>
      <c r="F9" s="135"/>
      <c r="G9" s="97"/>
      <c r="H9" s="136"/>
      <c r="I9" s="136"/>
      <c r="J9" s="39"/>
      <c r="K9" s="23"/>
    </row>
    <row r="10" spans="1:19" ht="14.45" customHeight="1">
      <c r="A10" s="138"/>
      <c r="B10" s="136"/>
      <c r="C10" s="98" t="s">
        <v>270</v>
      </c>
      <c r="D10" s="98"/>
      <c r="E10" s="105" t="str">
        <f>'Fiche Générale'!A12</f>
        <v>Journalisme environnemental et de la transition</v>
      </c>
      <c r="F10" s="106"/>
      <c r="G10" s="106"/>
      <c r="H10" s="106"/>
      <c r="I10" s="107"/>
      <c r="J10" s="40"/>
      <c r="K10" s="23"/>
    </row>
    <row r="11" spans="1:19" ht="14.45" customHeight="1">
      <c r="A11" s="139"/>
      <c r="B11" s="136"/>
      <c r="C11" s="98"/>
      <c r="D11" s="98"/>
      <c r="E11" s="108"/>
      <c r="F11" s="109"/>
      <c r="G11" s="109"/>
      <c r="H11" s="109"/>
      <c r="I11" s="110"/>
      <c r="J11" s="40"/>
      <c r="K11" s="23"/>
    </row>
    <row r="12" spans="1:19">
      <c r="C12" s="18"/>
      <c r="I12" s="13"/>
      <c r="J12" s="13"/>
      <c r="M12" s="114" t="s">
        <v>331</v>
      </c>
      <c r="N12" s="115"/>
      <c r="O12" s="130"/>
      <c r="P12" s="114" t="s">
        <v>332</v>
      </c>
      <c r="Q12" s="115"/>
      <c r="R12" s="115"/>
      <c r="S12" s="130"/>
    </row>
    <row r="13" spans="1:19">
      <c r="A13" s="118" t="s">
        <v>271</v>
      </c>
      <c r="B13" s="60" t="str">
        <f>'S1 Maquette'!B13:B14</f>
        <v xml:space="preserve">1ère année </v>
      </c>
      <c r="C13" s="60"/>
      <c r="D13" s="118" t="s">
        <v>333</v>
      </c>
      <c r="E13" s="120">
        <f>'S1 Maquette'!E13:F14</f>
        <v>0</v>
      </c>
      <c r="F13" s="120"/>
      <c r="G13" s="120"/>
      <c r="H13" s="113" t="s">
        <v>334</v>
      </c>
      <c r="I13" s="113"/>
      <c r="J13" s="41"/>
      <c r="M13" s="116"/>
      <c r="N13" s="117"/>
      <c r="O13" s="131"/>
      <c r="P13" s="116"/>
      <c r="Q13" s="117"/>
      <c r="R13" s="117"/>
      <c r="S13" s="131"/>
    </row>
    <row r="14" spans="1:19">
      <c r="A14" s="119"/>
      <c r="B14" s="60"/>
      <c r="C14" s="60"/>
      <c r="D14" s="119"/>
      <c r="E14" s="120"/>
      <c r="F14" s="120"/>
      <c r="G14" s="120"/>
      <c r="H14" s="113"/>
      <c r="I14" s="113"/>
      <c r="J14" s="41"/>
      <c r="M14" s="113" t="s">
        <v>335</v>
      </c>
      <c r="N14" s="114" t="s">
        <v>336</v>
      </c>
      <c r="O14" s="130"/>
      <c r="P14" s="112"/>
      <c r="Q14" s="121"/>
      <c r="R14" s="124"/>
      <c r="S14" s="118"/>
    </row>
    <row r="15" spans="1:19">
      <c r="A15" s="118" t="s">
        <v>337</v>
      </c>
      <c r="B15" s="62" t="str">
        <f>'S1 Maquette'!B15:B16</f>
        <v>Semestre 1</v>
      </c>
      <c r="C15" s="63"/>
      <c r="D15" s="118" t="s">
        <v>338</v>
      </c>
      <c r="E15" s="120">
        <f>'S1 Maquette'!E15:F16</f>
        <v>0</v>
      </c>
      <c r="F15" s="120"/>
      <c r="G15" s="120"/>
      <c r="H15" s="126" t="str">
        <f>'Fiche Générale'!B5</f>
        <v>Session Unique</v>
      </c>
      <c r="I15" s="127"/>
      <c r="J15" s="42"/>
      <c r="M15" s="113"/>
      <c r="N15" s="132"/>
      <c r="O15" s="133"/>
      <c r="P15" s="112"/>
      <c r="Q15" s="122"/>
      <c r="R15" s="124"/>
      <c r="S15" s="125"/>
    </row>
    <row r="16" spans="1:19">
      <c r="A16" s="119"/>
      <c r="B16" s="65"/>
      <c r="C16" s="66"/>
      <c r="D16" s="119"/>
      <c r="E16" s="120"/>
      <c r="F16" s="120"/>
      <c r="G16" s="120"/>
      <c r="H16" s="128"/>
      <c r="I16" s="129"/>
      <c r="J16" s="42"/>
      <c r="M16" s="113"/>
      <c r="N16" s="132"/>
      <c r="O16" s="133"/>
      <c r="P16" s="112"/>
      <c r="Q16" s="122"/>
      <c r="R16" s="124"/>
      <c r="S16" s="125"/>
    </row>
    <row r="17" spans="1:20">
      <c r="L17" s="19"/>
      <c r="M17" s="113"/>
      <c r="N17" s="116"/>
      <c r="O17" s="131"/>
      <c r="P17" s="112"/>
      <c r="Q17" s="123"/>
      <c r="R17" s="124"/>
      <c r="S17" s="119"/>
    </row>
    <row r="18" spans="1:20" ht="59.45" customHeight="1">
      <c r="A18" s="3" t="s">
        <v>339</v>
      </c>
      <c r="B18" s="43" t="s">
        <v>340</v>
      </c>
      <c r="C18" s="3" t="s">
        <v>5</v>
      </c>
      <c r="D18" s="3" t="s">
        <v>341</v>
      </c>
      <c r="E18" s="3" t="s">
        <v>342</v>
      </c>
      <c r="F18" s="3" t="s">
        <v>343</v>
      </c>
      <c r="G18" s="3" t="s">
        <v>344</v>
      </c>
      <c r="H18" s="3" t="s">
        <v>345</v>
      </c>
      <c r="I18" s="3" t="s">
        <v>346</v>
      </c>
      <c r="J18" s="3" t="s">
        <v>347</v>
      </c>
      <c r="K18" s="3" t="s">
        <v>348</v>
      </c>
      <c r="L18" s="3" t="s">
        <v>349</v>
      </c>
      <c r="M18" s="3" t="s">
        <v>350</v>
      </c>
      <c r="N18" s="3" t="s">
        <v>340</v>
      </c>
      <c r="O18" s="3" t="s">
        <v>351</v>
      </c>
      <c r="P18" s="3" t="s">
        <v>352</v>
      </c>
      <c r="Q18" s="3" t="s">
        <v>340</v>
      </c>
      <c r="R18" s="3" t="s">
        <v>351</v>
      </c>
      <c r="S18" s="4" t="s">
        <v>353</v>
      </c>
      <c r="T18" s="4" t="s">
        <v>354</v>
      </c>
    </row>
    <row r="19" spans="1:20" ht="30.6" customHeight="1">
      <c r="A19" s="47">
        <f>'S1 Maquette'!B19</f>
        <v>0</v>
      </c>
      <c r="B19" s="47">
        <f>'S1 Maquette'!C19</f>
        <v>0</v>
      </c>
      <c r="C19" s="46">
        <f>'S1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>
      <c r="A20" s="47">
        <f>'S1 Maquette'!B20</f>
        <v>0</v>
      </c>
      <c r="B20" s="47">
        <f>'S1 Maquette'!C20</f>
        <v>0</v>
      </c>
      <c r="C20" s="46">
        <f>'S1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>
      <c r="A21" s="47" t="str">
        <f>'S1 Maquette'!B21</f>
        <v>Switch Odyssée S1</v>
      </c>
      <c r="B21" s="47" t="str">
        <f>'S1 Maquette'!C21</f>
        <v>UE</v>
      </c>
      <c r="C21" s="46" t="str">
        <f>'S1 Maquette'!F21</f>
        <v>Création</v>
      </c>
      <c r="D21" s="7">
        <v>3</v>
      </c>
      <c r="E21" s="7" t="s">
        <v>355</v>
      </c>
      <c r="F21" s="7" t="s">
        <v>355</v>
      </c>
      <c r="G21" s="44" t="s">
        <v>355</v>
      </c>
      <c r="H21" s="44" t="s">
        <v>355</v>
      </c>
      <c r="I21" s="44" t="s">
        <v>355</v>
      </c>
      <c r="J21" s="44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7"/>
      <c r="T21" s="1"/>
    </row>
    <row r="22" spans="1:20" ht="30.6" customHeight="1">
      <c r="A22" s="47" t="str">
        <f>'S1 Maquette'!B22</f>
        <v>Projet Greenwatching</v>
      </c>
      <c r="B22" s="47" t="str">
        <f>'S1 Maquette'!C22</f>
        <v>UE</v>
      </c>
      <c r="C22" s="46" t="str">
        <f>'S1 Maquette'!F22</f>
        <v>Création</v>
      </c>
      <c r="D22" s="7">
        <v>3</v>
      </c>
      <c r="E22" s="7" t="s">
        <v>355</v>
      </c>
      <c r="F22" s="7" t="s">
        <v>355</v>
      </c>
      <c r="G22" s="44" t="s">
        <v>355</v>
      </c>
      <c r="H22" s="44" t="s">
        <v>355</v>
      </c>
      <c r="I22" s="44" t="s">
        <v>355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7"/>
      <c r="T22" s="1"/>
    </row>
    <row r="23" spans="1:20" ht="30.6" customHeight="1">
      <c r="A23" s="47" t="str">
        <f>'S1 Maquette'!B23</f>
        <v xml:space="preserve">Fondamentaux de l'environnement et de l'écologie </v>
      </c>
      <c r="B23" s="47" t="str">
        <f>'S1 Maquette'!C23</f>
        <v>UE</v>
      </c>
      <c r="C23" s="46" t="str">
        <f>'S1 Maquette'!F23</f>
        <v>Création</v>
      </c>
      <c r="D23" s="7">
        <v>6</v>
      </c>
      <c r="E23" s="7" t="s">
        <v>355</v>
      </c>
      <c r="F23" s="7" t="s">
        <v>355</v>
      </c>
      <c r="G23" s="44" t="s">
        <v>355</v>
      </c>
      <c r="H23" s="44" t="s">
        <v>355</v>
      </c>
      <c r="I23" s="44" t="s">
        <v>355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7"/>
      <c r="T23" s="1"/>
    </row>
    <row r="24" spans="1:20" ht="30.6" customHeight="1">
      <c r="A24" s="47" t="str">
        <f>'S1 Maquette'!B24</f>
        <v>Approche conceptuelle de la transition</v>
      </c>
      <c r="B24" s="47" t="str">
        <f>'S1 Maquette'!C24</f>
        <v>ECUE</v>
      </c>
      <c r="C24" s="46" t="str">
        <f>'S1 Maquette'!F24</f>
        <v>Modification</v>
      </c>
      <c r="D24" s="7">
        <v>6</v>
      </c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7"/>
      <c r="T24" s="1"/>
    </row>
    <row r="25" spans="1:20" ht="30.6" customHeight="1">
      <c r="A25" s="47" t="str">
        <f>'S1 Maquette'!B25</f>
        <v>Climat, énergies et mobilités</v>
      </c>
      <c r="B25" s="47" t="str">
        <f>'S1 Maquette'!C25</f>
        <v>ECUE</v>
      </c>
      <c r="C25" s="46" t="str">
        <f>'S1 Maquette'!F25</f>
        <v>Création</v>
      </c>
      <c r="D25" s="7">
        <v>2</v>
      </c>
      <c r="E25" s="7" t="s">
        <v>355</v>
      </c>
      <c r="F25" s="7" t="s">
        <v>355</v>
      </c>
      <c r="G25" s="44" t="s">
        <v>355</v>
      </c>
      <c r="H25" s="44" t="s">
        <v>355</v>
      </c>
      <c r="I25" s="44" t="s">
        <v>355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>
      <c r="A26" s="47" t="str">
        <f>'S1 Maquette'!B26</f>
        <v>Impacts humains sur l'environnement</v>
      </c>
      <c r="B26" s="47" t="str">
        <f>'S1 Maquette'!C26</f>
        <v>ECUE</v>
      </c>
      <c r="C26" s="46" t="str">
        <f>'S1 Maquette'!F26</f>
        <v>Modification</v>
      </c>
      <c r="D26" s="7">
        <v>1.5</v>
      </c>
      <c r="E26" s="7" t="s">
        <v>355</v>
      </c>
      <c r="F26" s="7" t="s">
        <v>355</v>
      </c>
      <c r="G26" s="44" t="s">
        <v>355</v>
      </c>
      <c r="H26" s="44" t="s">
        <v>355</v>
      </c>
      <c r="I26" s="44" t="s">
        <v>355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7"/>
      <c r="T26" s="1"/>
    </row>
    <row r="27" spans="1:20" ht="30.6" customHeight="1">
      <c r="A27" s="47" t="str">
        <f>'S1 Maquette'!B27</f>
        <v>Biodiversité</v>
      </c>
      <c r="B27" s="47" t="str">
        <f>'S1 Maquette'!C27</f>
        <v>ECUE</v>
      </c>
      <c r="C27" s="46">
        <f>'S1 Maquette'!F27</f>
        <v>0</v>
      </c>
      <c r="D27" s="7">
        <v>1.5</v>
      </c>
      <c r="E27" s="7" t="s">
        <v>355</v>
      </c>
      <c r="F27" s="7" t="s">
        <v>355</v>
      </c>
      <c r="G27" s="44" t="s">
        <v>355</v>
      </c>
      <c r="H27" s="44" t="s">
        <v>355</v>
      </c>
      <c r="I27" s="44" t="s">
        <v>355</v>
      </c>
      <c r="J27" s="44"/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7"/>
      <c r="T27" s="1"/>
    </row>
    <row r="28" spans="1:20" ht="30.6" customHeight="1">
      <c r="A28" s="47" t="str">
        <f>'S1 Maquette'!B28</f>
        <v>Fondamentaux du journalisme : veille</v>
      </c>
      <c r="B28" s="47" t="str">
        <f>'S1 Maquette'!C28</f>
        <v>UE</v>
      </c>
      <c r="C28" s="46" t="str">
        <f>'S1 Maquette'!F28</f>
        <v>Création</v>
      </c>
      <c r="D28" s="7">
        <v>3</v>
      </c>
      <c r="E28" s="7" t="s">
        <v>355</v>
      </c>
      <c r="F28" s="7" t="s">
        <v>355</v>
      </c>
      <c r="G28" s="44" t="s">
        <v>355</v>
      </c>
      <c r="H28" s="44" t="s">
        <v>355</v>
      </c>
      <c r="I28" s="44" t="s">
        <v>355</v>
      </c>
      <c r="J28" s="44"/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7"/>
      <c r="T28" s="1"/>
    </row>
    <row r="29" spans="1:20" ht="30.6" customHeight="1">
      <c r="A29" s="47" t="str">
        <f>'S1 Maquette'!B29</f>
        <v>Identifier les sources de l'info environnementale</v>
      </c>
      <c r="B29" s="47" t="str">
        <f>'S1 Maquette'!C29</f>
        <v>ECUE</v>
      </c>
      <c r="C29" s="46" t="str">
        <f>'S1 Maquette'!F29</f>
        <v>Création</v>
      </c>
      <c r="D29" s="7">
        <v>1</v>
      </c>
      <c r="E29" s="7" t="s">
        <v>355</v>
      </c>
      <c r="F29" s="7" t="s">
        <v>355</v>
      </c>
      <c r="G29" s="44" t="s">
        <v>355</v>
      </c>
      <c r="H29" s="44" t="s">
        <v>355</v>
      </c>
      <c r="I29" s="44" t="s">
        <v>355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>
      <c r="A30" s="47" t="str">
        <f>'S1 Maquette'!B30</f>
        <v>Vérifier l'information : le fact-checking</v>
      </c>
      <c r="B30" s="47" t="str">
        <f>'S1 Maquette'!C30</f>
        <v>ECUE</v>
      </c>
      <c r="C30" s="46" t="str">
        <f>'S1 Maquette'!F30</f>
        <v>Création</v>
      </c>
      <c r="D30" s="7">
        <v>1</v>
      </c>
      <c r="E30" s="7" t="s">
        <v>355</v>
      </c>
      <c r="F30" s="7" t="s">
        <v>355</v>
      </c>
      <c r="G30" s="44" t="s">
        <v>355</v>
      </c>
      <c r="H30" s="44" t="s">
        <v>355</v>
      </c>
      <c r="I30" s="44" t="s">
        <v>355</v>
      </c>
      <c r="J30" s="44"/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7"/>
      <c r="T30" s="1"/>
    </row>
    <row r="31" spans="1:20" ht="30.6" customHeight="1">
      <c r="A31" s="47" t="str">
        <f>'S1 Maquette'!B31</f>
        <v>Constituer, actualiser et activer un réseau d'alertes</v>
      </c>
      <c r="B31" s="47" t="str">
        <f>'S1 Maquette'!C31</f>
        <v>ECUE</v>
      </c>
      <c r="C31" s="46" t="str">
        <f>'S1 Maquette'!F31</f>
        <v>Création</v>
      </c>
      <c r="D31" s="7">
        <v>1</v>
      </c>
      <c r="E31" s="7" t="s">
        <v>355</v>
      </c>
      <c r="F31" s="7" t="s">
        <v>355</v>
      </c>
      <c r="G31" s="44" t="s">
        <v>355</v>
      </c>
      <c r="H31" s="44" t="s">
        <v>355</v>
      </c>
      <c r="I31" s="44" t="s">
        <v>355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7"/>
      <c r="T31" s="1"/>
    </row>
    <row r="32" spans="1:20" ht="30.6" customHeight="1">
      <c r="A32" s="47" t="str">
        <f>'S1 Maquette'!B32</f>
        <v>Fondamentaux du journalisme : production</v>
      </c>
      <c r="B32" s="47" t="str">
        <f>'S1 Maquette'!C32</f>
        <v>UE</v>
      </c>
      <c r="C32" s="46" t="str">
        <f>'S1 Maquette'!F32</f>
        <v>Création</v>
      </c>
      <c r="D32" s="7">
        <v>3</v>
      </c>
      <c r="E32" s="7" t="s">
        <v>355</v>
      </c>
      <c r="F32" s="7" t="s">
        <v>355</v>
      </c>
      <c r="G32" s="44" t="s">
        <v>355</v>
      </c>
      <c r="H32" s="44" t="s">
        <v>355</v>
      </c>
      <c r="I32" s="44" t="s">
        <v>355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7"/>
      <c r="T32" s="1"/>
    </row>
    <row r="33" spans="1:20" ht="30.6" customHeight="1">
      <c r="A33" s="47" t="str">
        <f>'S1 Maquette'!B33</f>
        <v>Ecrire pour le web en trouvant le meilleur format selon le média</v>
      </c>
      <c r="B33" s="47" t="str">
        <f>'S1 Maquette'!C33</f>
        <v>ECUE</v>
      </c>
      <c r="C33" s="46" t="str">
        <f>'S1 Maquette'!F33</f>
        <v>Création</v>
      </c>
      <c r="D33" s="7">
        <v>1.5</v>
      </c>
      <c r="E33" s="7" t="s">
        <v>355</v>
      </c>
      <c r="F33" s="7" t="s">
        <v>355</v>
      </c>
      <c r="G33" s="44" t="s">
        <v>355</v>
      </c>
      <c r="H33" s="44" t="s">
        <v>355</v>
      </c>
      <c r="I33" s="44" t="s">
        <v>355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7"/>
      <c r="T33" s="1"/>
    </row>
    <row r="34" spans="1:20" ht="30.6" customHeight="1">
      <c r="A34" s="47" t="str">
        <f>'S1 Maquette'!B34</f>
        <v>Concevoir et réaliser une revue de presse</v>
      </c>
      <c r="B34" s="47" t="str">
        <f>'S1 Maquette'!C34</f>
        <v>ECUE</v>
      </c>
      <c r="C34" s="46" t="str">
        <f>'S1 Maquette'!F34</f>
        <v>Création</v>
      </c>
      <c r="D34" s="7">
        <v>1.5</v>
      </c>
      <c r="E34" s="7" t="s">
        <v>355</v>
      </c>
      <c r="F34" s="7" t="s">
        <v>355</v>
      </c>
      <c r="G34" s="44" t="s">
        <v>355</v>
      </c>
      <c r="H34" s="44" t="s">
        <v>355</v>
      </c>
      <c r="I34" s="44" t="s">
        <v>355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7"/>
      <c r="T34" s="1"/>
    </row>
    <row r="35" spans="1:20" ht="30.6" customHeight="1">
      <c r="A35" s="47" t="str">
        <f>'S1 Maquette'!B35</f>
        <v>Tourner en MOJO et écritures audiovisuelles</v>
      </c>
      <c r="B35" s="47" t="str">
        <f>'S1 Maquette'!C35</f>
        <v>ECUE</v>
      </c>
      <c r="C35" s="46" t="str">
        <f>'S1 Maquette'!F35</f>
        <v>Création</v>
      </c>
      <c r="D35" s="7">
        <v>1.5</v>
      </c>
      <c r="E35" s="7" t="s">
        <v>355</v>
      </c>
      <c r="F35" s="7" t="s">
        <v>355</v>
      </c>
      <c r="G35" s="44" t="s">
        <v>355</v>
      </c>
      <c r="H35" s="44" t="s">
        <v>355</v>
      </c>
      <c r="I35" s="44" t="s">
        <v>355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7"/>
      <c r="T35" s="1"/>
    </row>
    <row r="36" spans="1:20" ht="30.6" customHeight="1">
      <c r="A36" s="47" t="str">
        <f>'S1 Maquette'!B36</f>
        <v xml:space="preserve">Anglais </v>
      </c>
      <c r="B36" s="47" t="str">
        <f>'S1 Maquette'!C36</f>
        <v>ECUE</v>
      </c>
      <c r="C36" s="46">
        <f>'S1 Maquette'!F36</f>
        <v>0</v>
      </c>
      <c r="D36" s="7">
        <v>1.5</v>
      </c>
      <c r="E36" s="7" t="s">
        <v>355</v>
      </c>
      <c r="F36" s="7" t="s">
        <v>355</v>
      </c>
      <c r="G36" s="44" t="s">
        <v>355</v>
      </c>
      <c r="H36" s="44" t="s">
        <v>355</v>
      </c>
      <c r="I36" s="44" t="s">
        <v>355</v>
      </c>
      <c r="J36" s="44"/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7"/>
      <c r="T36" s="1"/>
    </row>
    <row r="37" spans="1:20" ht="30.6" customHeight="1">
      <c r="A37" s="47" t="str">
        <f>'S1 Maquette'!B37</f>
        <v>Information, médiation et communication scientifiques et environnementales</v>
      </c>
      <c r="B37" s="47" t="str">
        <f>'S1 Maquette'!C37</f>
        <v>UE</v>
      </c>
      <c r="C37" s="46" t="str">
        <f>'S1 Maquette'!F37</f>
        <v>Création</v>
      </c>
      <c r="D37" s="7">
        <v>6</v>
      </c>
      <c r="E37" s="7" t="s">
        <v>355</v>
      </c>
      <c r="F37" s="7" t="s">
        <v>355</v>
      </c>
      <c r="G37" s="44" t="s">
        <v>355</v>
      </c>
      <c r="H37" s="44" t="s">
        <v>355</v>
      </c>
      <c r="I37" s="44" t="s">
        <v>355</v>
      </c>
      <c r="J37" s="44"/>
      <c r="K37" s="44" t="s">
        <v>9</v>
      </c>
      <c r="L37" s="44"/>
      <c r="M37" s="44">
        <v>2</v>
      </c>
      <c r="N37" s="44"/>
      <c r="O37" s="44"/>
      <c r="P37" s="44"/>
      <c r="Q37" s="44"/>
      <c r="R37" s="44"/>
      <c r="S37" s="7"/>
      <c r="T37" s="1"/>
    </row>
    <row r="38" spans="1:20" ht="30.6" customHeight="1">
      <c r="A38" s="47" t="str">
        <f>'S1 Maquette'!B38</f>
        <v>Le journalisme de solution au service de l'actualité environnementale</v>
      </c>
      <c r="B38" s="47" t="str">
        <f>'S1 Maquette'!C38</f>
        <v>ECUE</v>
      </c>
      <c r="C38" s="46" t="str">
        <f>'S1 Maquette'!F38</f>
        <v>Création</v>
      </c>
      <c r="D38" s="7">
        <v>1.5</v>
      </c>
      <c r="E38" s="7" t="s">
        <v>355</v>
      </c>
      <c r="F38" s="7" t="s">
        <v>355</v>
      </c>
      <c r="G38" s="44" t="s">
        <v>355</v>
      </c>
      <c r="H38" s="44" t="s">
        <v>355</v>
      </c>
      <c r="I38" s="44" t="s">
        <v>355</v>
      </c>
      <c r="J38" s="44"/>
      <c r="K38" s="44" t="s">
        <v>9</v>
      </c>
      <c r="L38" s="44"/>
      <c r="M38" s="44">
        <v>2</v>
      </c>
      <c r="N38" s="44"/>
      <c r="O38" s="44"/>
      <c r="P38" s="44"/>
      <c r="Q38" s="44"/>
      <c r="R38" s="44"/>
      <c r="S38" s="7"/>
      <c r="T38" s="1"/>
    </row>
    <row r="39" spans="1:20" ht="30.6" customHeight="1">
      <c r="A39" s="47" t="str">
        <f>'S1 Maquette'!B39</f>
        <v>Communication et médiation scientifiques</v>
      </c>
      <c r="B39" s="47" t="str">
        <f>'S1 Maquette'!C39</f>
        <v>ECUE</v>
      </c>
      <c r="C39" s="46" t="str">
        <f>'S1 Maquette'!F39</f>
        <v>Création</v>
      </c>
      <c r="D39" s="7">
        <v>3</v>
      </c>
      <c r="E39" s="7" t="s">
        <v>355</v>
      </c>
      <c r="F39" s="7" t="s">
        <v>355</v>
      </c>
      <c r="G39" s="44" t="s">
        <v>355</v>
      </c>
      <c r="H39" s="44" t="s">
        <v>355</v>
      </c>
      <c r="I39" s="44" t="s">
        <v>355</v>
      </c>
      <c r="J39" s="44"/>
      <c r="K39" s="44" t="s">
        <v>9</v>
      </c>
      <c r="L39" s="44"/>
      <c r="M39" s="44">
        <v>2</v>
      </c>
      <c r="N39" s="44"/>
      <c r="O39" s="44"/>
      <c r="P39" s="44"/>
      <c r="Q39" s="44"/>
      <c r="R39" s="44"/>
      <c r="S39" s="7"/>
      <c r="T39" s="1"/>
    </row>
    <row r="40" spans="1:20" ht="30.6" customHeight="1">
      <c r="A40" s="47" t="str">
        <f>'S1 Maquette'!B40</f>
        <v>Le journalisme d'investigation scientifique : un contrepouvoir en période de crise environnementale</v>
      </c>
      <c r="B40" s="47" t="str">
        <f>'S1 Maquette'!C40</f>
        <v>ECUE</v>
      </c>
      <c r="C40" s="46" t="str">
        <f>'S1 Maquette'!F40</f>
        <v>Création</v>
      </c>
      <c r="D40" s="7">
        <v>1.5</v>
      </c>
      <c r="E40" s="7" t="s">
        <v>355</v>
      </c>
      <c r="F40" s="7" t="s">
        <v>355</v>
      </c>
      <c r="G40" s="44" t="s">
        <v>355</v>
      </c>
      <c r="H40" s="44" t="s">
        <v>355</v>
      </c>
      <c r="I40" s="44" t="s">
        <v>355</v>
      </c>
      <c r="J40" s="44"/>
      <c r="K40" s="44" t="s">
        <v>9</v>
      </c>
      <c r="L40" s="44"/>
      <c r="M40" s="44">
        <v>2</v>
      </c>
      <c r="N40" s="44"/>
      <c r="O40" s="44"/>
      <c r="P40" s="44"/>
      <c r="Q40" s="44"/>
      <c r="R40" s="44"/>
      <c r="S40" s="7"/>
      <c r="T40" s="1"/>
    </row>
    <row r="41" spans="1:20" ht="30.6" customHeight="1">
      <c r="A41" s="47" t="str">
        <f>'S1 Maquette'!B41</f>
        <v>Enjeux de l'information environnementale</v>
      </c>
      <c r="B41" s="47" t="str">
        <f>'S1 Maquette'!C41</f>
        <v>UE</v>
      </c>
      <c r="C41" s="46" t="str">
        <f>'S1 Maquette'!F41</f>
        <v>Création</v>
      </c>
      <c r="D41" s="7">
        <v>3</v>
      </c>
      <c r="E41" s="7" t="s">
        <v>355</v>
      </c>
      <c r="F41" s="7" t="s">
        <v>355</v>
      </c>
      <c r="G41" s="44" t="s">
        <v>355</v>
      </c>
      <c r="H41" s="44" t="s">
        <v>355</v>
      </c>
      <c r="I41" s="44" t="s">
        <v>355</v>
      </c>
      <c r="J41" s="44"/>
      <c r="K41" s="44" t="s">
        <v>9</v>
      </c>
      <c r="L41" s="44"/>
      <c r="M41" s="44">
        <v>2</v>
      </c>
      <c r="N41" s="44"/>
      <c r="O41" s="44"/>
      <c r="P41" s="44"/>
      <c r="Q41" s="44"/>
      <c r="R41" s="44"/>
      <c r="S41" s="7"/>
      <c r="T41" s="1"/>
    </row>
    <row r="42" spans="1:20" ht="30.6" customHeight="1">
      <c r="A42" s="47" t="str">
        <f>'S1 Maquette'!B42</f>
        <v>l'IA au service de l'information ?</v>
      </c>
      <c r="B42" s="47" t="str">
        <f>'S1 Maquette'!C42</f>
        <v>ECUE</v>
      </c>
      <c r="C42" s="46" t="str">
        <f>'S1 Maquette'!F42</f>
        <v>Création</v>
      </c>
      <c r="D42" s="7">
        <v>1</v>
      </c>
      <c r="E42" s="7" t="s">
        <v>355</v>
      </c>
      <c r="F42" s="7" t="s">
        <v>355</v>
      </c>
      <c r="G42" s="44" t="s">
        <v>355</v>
      </c>
      <c r="H42" s="44" t="s">
        <v>355</v>
      </c>
      <c r="I42" s="44" t="s">
        <v>355</v>
      </c>
      <c r="J42" s="44"/>
      <c r="K42" s="44" t="s">
        <v>9</v>
      </c>
      <c r="L42" s="44"/>
      <c r="M42" s="44">
        <v>2</v>
      </c>
      <c r="N42" s="44"/>
      <c r="O42" s="44"/>
      <c r="P42" s="44"/>
      <c r="Q42" s="44"/>
      <c r="R42" s="44"/>
      <c r="S42" s="7"/>
      <c r="T42" s="1"/>
    </row>
    <row r="43" spans="1:20" ht="30.6" customHeight="1">
      <c r="A43" s="47" t="str">
        <f>'S1 Maquette'!B43</f>
        <v>Data viz</v>
      </c>
      <c r="B43" s="47" t="str">
        <f>'S1 Maquette'!C43</f>
        <v>ECUE</v>
      </c>
      <c r="C43" s="46" t="str">
        <f>'S1 Maquette'!F43</f>
        <v>Création</v>
      </c>
      <c r="D43" s="7">
        <v>2</v>
      </c>
      <c r="E43" s="7" t="s">
        <v>355</v>
      </c>
      <c r="F43" s="7" t="s">
        <v>355</v>
      </c>
      <c r="G43" s="44" t="s">
        <v>355</v>
      </c>
      <c r="H43" s="44" t="s">
        <v>355</v>
      </c>
      <c r="I43" s="44" t="s">
        <v>355</v>
      </c>
      <c r="J43" s="44"/>
      <c r="K43" s="44" t="s">
        <v>9</v>
      </c>
      <c r="L43" s="44"/>
      <c r="M43" s="44">
        <v>2</v>
      </c>
      <c r="N43" s="44"/>
      <c r="O43" s="44"/>
      <c r="P43" s="44"/>
      <c r="Q43" s="44"/>
      <c r="R43" s="44"/>
      <c r="S43" s="7"/>
      <c r="T43" s="1"/>
    </row>
    <row r="44" spans="1:20" ht="30.6" customHeight="1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>
        <v>2</v>
      </c>
      <c r="N44" s="44"/>
      <c r="O44" s="44"/>
      <c r="P44" s="44"/>
      <c r="Q44" s="44"/>
      <c r="R44" s="44"/>
      <c r="S44" s="7"/>
      <c r="T44" s="1"/>
    </row>
    <row r="45" spans="1:20" ht="30.6" customHeight="1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96" priority="9">
      <formula>$C1="Parcours Pédagogique"</formula>
    </cfRule>
    <cfRule type="expression" dxfId="95" priority="10">
      <formula>$C1="BLOC"</formula>
    </cfRule>
    <cfRule type="expression" dxfId="94" priority="11">
      <formula>$C1="OPTION"</formula>
    </cfRule>
  </conditionalFormatting>
  <conditionalFormatting sqref="A18:S300 T18">
    <cfRule type="expression" dxfId="93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92" priority="15">
      <formula>$D1="Modification"</formula>
    </cfRule>
    <cfRule type="expression" dxfId="91" priority="20">
      <formula>$D1="Création"</formula>
    </cfRule>
    <cfRule type="expression" dxfId="90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9" priority="14">
      <formula>$D1="Modification MCC"</formula>
    </cfRule>
  </conditionalFormatting>
  <conditionalFormatting sqref="J1:J999">
    <cfRule type="expression" dxfId="88" priority="4">
      <formula>$I1="NON"</formula>
    </cfRule>
  </conditionalFormatting>
  <conditionalFormatting sqref="L18:L300">
    <cfRule type="expression" dxfId="87" priority="12">
      <formula>$K18="CT (Contrôle terminal)"</formula>
    </cfRule>
    <cfRule type="expression" dxfId="86" priority="13">
      <formula>$K18="CCI (CC Intégral)"</formula>
    </cfRule>
  </conditionalFormatting>
  <conditionalFormatting sqref="M1:M999">
    <cfRule type="expression" dxfId="85" priority="8">
      <formula>$K1="CT (Contrôle terminal)"</formula>
    </cfRule>
  </conditionalFormatting>
  <conditionalFormatting sqref="N1:O999">
    <cfRule type="expression" dxfId="84" priority="3">
      <formula>$K1="CCI (CC Intégral)"</formula>
    </cfRule>
  </conditionalFormatting>
  <conditionalFormatting sqref="P19:S300">
    <cfRule type="expression" dxfId="83" priority="5">
      <formula>$H$15="Session Unique"</formula>
    </cfRule>
  </conditionalFormatting>
  <conditionalFormatting sqref="Q1:R999">
    <cfRule type="expression" dxfId="82" priority="1">
      <formula>$P1="Autres"</formula>
    </cfRule>
  </conditionalFormatting>
  <conditionalFormatting sqref="S1:S999 T18">
    <cfRule type="expression" dxfId="81" priority="2">
      <formula>$P1="CT (Contrôle terminal)"</formula>
    </cfRule>
  </conditionalFormatting>
  <conditionalFormatting sqref="T18 A18:S300">
    <cfRule type="expression" dxfId="80" priority="23">
      <formula>$C18="Modification"</formula>
    </cfRule>
    <cfRule type="expression" dxfId="79" priority="28">
      <formula>$C18="Création"</formula>
    </cfRule>
    <cfRule type="expression" dxfId="78" priority="30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22" zoomScaleNormal="100" workbookViewId="0">
      <selection activeCell="D27" sqref="D27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2"/>
      <c r="B1" s="112"/>
      <c r="C1" s="112"/>
      <c r="D1" s="112"/>
      <c r="E1" s="112"/>
      <c r="F1" s="112"/>
      <c r="G1" s="112"/>
      <c r="H1" s="112"/>
      <c r="I1" s="112"/>
      <c r="J1" s="112"/>
    </row>
    <row r="2" spans="1:10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0">
      <c r="A3" s="112"/>
      <c r="B3" s="112"/>
      <c r="C3" s="112"/>
      <c r="D3" s="112"/>
      <c r="E3" s="112"/>
      <c r="F3" s="112"/>
      <c r="G3" s="112"/>
      <c r="H3" s="112"/>
      <c r="I3" s="112"/>
      <c r="J3" s="112"/>
    </row>
    <row r="4" spans="1:10">
      <c r="A4" s="112"/>
      <c r="B4" s="112"/>
      <c r="C4" s="112"/>
      <c r="D4" s="112"/>
      <c r="E4" s="112"/>
      <c r="F4" s="112"/>
      <c r="G4" s="112"/>
      <c r="H4" s="112"/>
      <c r="I4" s="112"/>
      <c r="J4" s="112"/>
    </row>
    <row r="5" spans="1:10">
      <c r="A5" s="112"/>
      <c r="B5" s="112"/>
      <c r="C5" s="112"/>
      <c r="D5" s="112"/>
      <c r="E5" s="112"/>
      <c r="F5" s="112"/>
      <c r="G5" s="112"/>
      <c r="H5" s="112"/>
      <c r="I5" s="112"/>
      <c r="J5" s="112"/>
    </row>
    <row r="6" spans="1:10">
      <c r="A6" s="112"/>
      <c r="B6" s="112"/>
      <c r="C6" s="112"/>
      <c r="D6" s="112"/>
      <c r="E6" s="112"/>
      <c r="F6" s="112"/>
      <c r="G6" s="112"/>
      <c r="H6" s="112"/>
      <c r="I6" s="112"/>
      <c r="J6" s="112"/>
    </row>
    <row r="7" spans="1:10" ht="18" customHeight="1">
      <c r="A7" s="97" t="s">
        <v>267</v>
      </c>
      <c r="B7" s="100" t="str">
        <f>'Fiche Générale'!B2</f>
        <v>ODYSSEE</v>
      </c>
      <c r="C7" s="97" t="s">
        <v>268</v>
      </c>
      <c r="D7" s="97"/>
      <c r="E7" s="99" t="str">
        <f>'Fiche Générale'!B3</f>
        <v>Information et médiation scientifique et technique</v>
      </c>
      <c r="F7" s="100"/>
      <c r="G7" s="97" t="s">
        <v>269</v>
      </c>
      <c r="H7" s="111" t="str">
        <f>'Fiche Générale'!B4</f>
        <v>-</v>
      </c>
      <c r="I7" s="111"/>
      <c r="J7" s="111"/>
    </row>
    <row r="8" spans="1:10" ht="18" customHeight="1">
      <c r="A8" s="97"/>
      <c r="B8" s="102"/>
      <c r="C8" s="97"/>
      <c r="D8" s="97"/>
      <c r="E8" s="101"/>
      <c r="F8" s="102"/>
      <c r="G8" s="97"/>
      <c r="H8" s="111"/>
      <c r="I8" s="111"/>
      <c r="J8" s="111"/>
    </row>
    <row r="9" spans="1:10" ht="18" customHeight="1">
      <c r="A9" s="97"/>
      <c r="B9" s="102"/>
      <c r="C9" s="97"/>
      <c r="D9" s="97"/>
      <c r="E9" s="103"/>
      <c r="F9" s="104"/>
      <c r="G9" s="97"/>
      <c r="H9" s="111"/>
      <c r="I9" s="111"/>
      <c r="J9" s="111"/>
    </row>
    <row r="10" spans="1:10" ht="18" customHeight="1">
      <c r="A10" s="97"/>
      <c r="B10" s="102"/>
      <c r="C10" s="98" t="s">
        <v>270</v>
      </c>
      <c r="D10" s="98"/>
      <c r="E10" s="105" t="str">
        <f>'Fiche Générale'!A12</f>
        <v>Journalisme environnemental et de la transition</v>
      </c>
      <c r="F10" s="106"/>
      <c r="G10" s="106"/>
      <c r="H10" s="106"/>
      <c r="I10" s="106"/>
      <c r="J10" s="107"/>
    </row>
    <row r="11" spans="1:10" ht="18" customHeight="1">
      <c r="A11" s="97"/>
      <c r="B11" s="104"/>
      <c r="C11" s="98"/>
      <c r="D11" s="98"/>
      <c r="E11" s="108"/>
      <c r="F11" s="109"/>
      <c r="G11" s="109"/>
      <c r="H11" s="109"/>
      <c r="I11" s="109"/>
      <c r="J11" s="110"/>
    </row>
    <row r="13" spans="1:10">
      <c r="A13" s="113" t="s">
        <v>271</v>
      </c>
      <c r="B13" s="63" t="str">
        <f>'S1 Maquette'!B13:B14</f>
        <v xml:space="preserve">1ère année </v>
      </c>
      <c r="C13" s="113" t="s">
        <v>273</v>
      </c>
      <c r="D13" s="113"/>
      <c r="E13" s="120">
        <f>'S1 Maquette'!E13:F14</f>
        <v>0</v>
      </c>
      <c r="F13" s="120"/>
      <c r="G13" s="118" t="s">
        <v>274</v>
      </c>
      <c r="H13" s="60">
        <f>Calcul!D7</f>
        <v>100</v>
      </c>
      <c r="I13" s="60"/>
    </row>
    <row r="14" spans="1:10">
      <c r="A14" s="113"/>
      <c r="B14" s="66"/>
      <c r="C14" s="113"/>
      <c r="D14" s="113"/>
      <c r="E14" s="120"/>
      <c r="F14" s="120"/>
      <c r="G14" s="119"/>
      <c r="H14" s="60"/>
      <c r="I14" s="60"/>
    </row>
    <row r="15" spans="1:10">
      <c r="A15" s="113" t="s">
        <v>275</v>
      </c>
      <c r="B15" s="63" t="s">
        <v>233</v>
      </c>
      <c r="C15" s="114" t="s">
        <v>276</v>
      </c>
      <c r="D15" s="115"/>
      <c r="E15" s="113"/>
      <c r="F15" s="113"/>
      <c r="G15" s="118" t="s">
        <v>277</v>
      </c>
      <c r="H15" s="60">
        <f ca="1">Calcul!D20</f>
        <v>40</v>
      </c>
      <c r="I15" s="60"/>
    </row>
    <row r="16" spans="1:10">
      <c r="A16" s="113"/>
      <c r="B16" s="66"/>
      <c r="C16" s="116"/>
      <c r="D16" s="117"/>
      <c r="E16" s="113"/>
      <c r="F16" s="113"/>
      <c r="G16" s="119"/>
      <c r="H16" s="60"/>
      <c r="I16" s="60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278</v>
      </c>
      <c r="B18" s="3" t="s">
        <v>279</v>
      </c>
      <c r="C18" s="3" t="s">
        <v>3</v>
      </c>
      <c r="D18" s="3" t="s">
        <v>280</v>
      </c>
      <c r="E18" s="3" t="s">
        <v>6</v>
      </c>
      <c r="F18" s="3" t="s">
        <v>5</v>
      </c>
      <c r="G18" s="3" t="s">
        <v>281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282</v>
      </c>
      <c r="M18" s="3" t="s">
        <v>4</v>
      </c>
      <c r="N18" s="3" t="s">
        <v>283</v>
      </c>
      <c r="O18" s="4" t="s">
        <v>284</v>
      </c>
    </row>
    <row r="19" spans="1:15" s="18" customFormat="1" ht="43.35" customHeight="1">
      <c r="A19" s="25"/>
      <c r="E19" s="5"/>
      <c r="F19" s="5"/>
      <c r="G19" s="5"/>
      <c r="H19" s="7"/>
      <c r="I19" s="7"/>
      <c r="K19" s="7"/>
      <c r="L19" s="7"/>
      <c r="M19" s="7"/>
      <c r="O19" s="5"/>
    </row>
    <row r="20" spans="1:15" s="18" customFormat="1" ht="43.35" customHeight="1">
      <c r="A20" s="25">
        <v>1</v>
      </c>
      <c r="B20" s="5" t="s">
        <v>356</v>
      </c>
      <c r="C20" s="7" t="s">
        <v>12</v>
      </c>
      <c r="D20" s="7">
        <v>3</v>
      </c>
      <c r="E20" s="5" t="s">
        <v>15</v>
      </c>
      <c r="F20" s="5" t="s">
        <v>14</v>
      </c>
      <c r="G20" s="5"/>
      <c r="H20" s="7"/>
      <c r="I20" s="7"/>
      <c r="J20" s="7"/>
      <c r="K20" s="7"/>
      <c r="L20" s="7"/>
      <c r="M20" s="7" t="s">
        <v>22</v>
      </c>
      <c r="N20" s="5" t="s">
        <v>286</v>
      </c>
      <c r="O20" s="5" t="s">
        <v>287</v>
      </c>
    </row>
    <row r="21" spans="1:15" s="18" customFormat="1" ht="43.35" customHeight="1">
      <c r="A21" s="25">
        <v>2</v>
      </c>
      <c r="B21" s="5" t="s">
        <v>288</v>
      </c>
      <c r="C21" s="7" t="s">
        <v>12</v>
      </c>
      <c r="D21" s="7">
        <v>3</v>
      </c>
      <c r="E21" s="5" t="s">
        <v>15</v>
      </c>
      <c r="F21" s="5" t="s">
        <v>14</v>
      </c>
      <c r="G21" s="5"/>
      <c r="H21" s="7" t="s">
        <v>221</v>
      </c>
      <c r="I21" s="7"/>
      <c r="J21" s="7">
        <v>25</v>
      </c>
      <c r="K21" s="7"/>
      <c r="L21" s="7"/>
      <c r="M21" s="7"/>
      <c r="N21" s="5"/>
      <c r="O21" s="5"/>
    </row>
    <row r="22" spans="1:15" s="18" customFormat="1" ht="43.35" customHeight="1">
      <c r="A22" s="25" t="s">
        <v>357</v>
      </c>
      <c r="B22" s="29" t="s">
        <v>288</v>
      </c>
      <c r="C22" s="7" t="s">
        <v>21</v>
      </c>
      <c r="D22" s="7"/>
      <c r="E22" s="5" t="s">
        <v>15</v>
      </c>
      <c r="F22" s="5" t="s">
        <v>14</v>
      </c>
      <c r="G22" s="5"/>
      <c r="H22" s="7" t="s">
        <v>221</v>
      </c>
      <c r="I22" s="7"/>
      <c r="J22" s="7"/>
      <c r="K22" s="7"/>
      <c r="L22" s="7"/>
      <c r="M22" s="7"/>
      <c r="N22" s="5"/>
      <c r="O22" s="5"/>
    </row>
    <row r="23" spans="1:15" ht="43.35" customHeight="1">
      <c r="A23" s="24">
        <v>3</v>
      </c>
      <c r="B23" s="52" t="s">
        <v>358</v>
      </c>
      <c r="C23" s="11" t="s">
        <v>12</v>
      </c>
      <c r="D23" s="11">
        <v>3</v>
      </c>
      <c r="E23" s="5" t="s">
        <v>15</v>
      </c>
      <c r="F23" s="5" t="s">
        <v>14</v>
      </c>
      <c r="G23" s="6"/>
      <c r="H23" s="7" t="s">
        <v>221</v>
      </c>
      <c r="I23" s="7"/>
      <c r="J23" s="7"/>
      <c r="K23" s="7"/>
      <c r="L23" s="11"/>
      <c r="M23" s="11"/>
      <c r="N23" s="6"/>
      <c r="O23" s="6"/>
    </row>
    <row r="24" spans="1:15" ht="43.35" customHeight="1">
      <c r="A24" s="25" t="s">
        <v>291</v>
      </c>
      <c r="B24" s="18" t="s">
        <v>359</v>
      </c>
      <c r="C24" s="7" t="s">
        <v>21</v>
      </c>
      <c r="D24" s="7"/>
      <c r="E24" s="5" t="s">
        <v>15</v>
      </c>
      <c r="F24" s="5" t="s">
        <v>14</v>
      </c>
      <c r="G24" s="5"/>
      <c r="H24" s="7" t="s">
        <v>221</v>
      </c>
      <c r="I24" s="7"/>
      <c r="J24" s="7">
        <v>10</v>
      </c>
      <c r="K24" s="7"/>
      <c r="L24" s="7"/>
      <c r="M24" s="7"/>
      <c r="N24" s="5"/>
      <c r="O24" s="5"/>
    </row>
    <row r="25" spans="1:15" ht="43.35" customHeight="1">
      <c r="A25" s="25" t="s">
        <v>294</v>
      </c>
      <c r="B25" s="18" t="s">
        <v>360</v>
      </c>
      <c r="C25" s="7" t="s">
        <v>21</v>
      </c>
      <c r="D25" s="7"/>
      <c r="E25" s="5" t="s">
        <v>15</v>
      </c>
      <c r="F25" s="5" t="s">
        <v>14</v>
      </c>
      <c r="G25" s="5"/>
      <c r="H25" s="7" t="s">
        <v>221</v>
      </c>
      <c r="I25" s="7"/>
      <c r="J25" s="7">
        <v>8</v>
      </c>
      <c r="K25" s="7"/>
      <c r="L25" s="7"/>
      <c r="M25" s="7"/>
      <c r="N25" s="5"/>
      <c r="O25" s="5"/>
    </row>
    <row r="26" spans="1:15" ht="43.35" customHeight="1">
      <c r="A26" s="25" t="s">
        <v>296</v>
      </c>
      <c r="B26" s="18" t="s">
        <v>361</v>
      </c>
      <c r="C26" s="7" t="s">
        <v>21</v>
      </c>
      <c r="D26" s="7"/>
      <c r="E26" s="5" t="s">
        <v>15</v>
      </c>
      <c r="F26" s="5" t="s">
        <v>14</v>
      </c>
      <c r="G26" s="5"/>
      <c r="H26" s="7" t="s">
        <v>221</v>
      </c>
      <c r="I26" s="7"/>
      <c r="J26" s="7">
        <v>10</v>
      </c>
      <c r="K26" s="7"/>
      <c r="L26" s="7"/>
      <c r="M26" s="7"/>
      <c r="N26" s="5"/>
      <c r="O26" s="5"/>
    </row>
    <row r="27" spans="1:15" ht="43.35" customHeight="1">
      <c r="A27" s="25">
        <v>4</v>
      </c>
      <c r="B27" s="52" t="s">
        <v>362</v>
      </c>
      <c r="C27" s="7" t="s">
        <v>12</v>
      </c>
      <c r="D27" s="7">
        <v>15</v>
      </c>
      <c r="E27" s="5" t="s">
        <v>15</v>
      </c>
      <c r="F27" s="5" t="s">
        <v>14</v>
      </c>
      <c r="G27" s="5"/>
      <c r="H27" s="7" t="s">
        <v>221</v>
      </c>
      <c r="I27" s="7"/>
      <c r="J27" s="7"/>
      <c r="K27" s="7"/>
      <c r="L27" s="7"/>
      <c r="M27" s="7"/>
      <c r="N27" s="5"/>
      <c r="O27" s="5"/>
    </row>
    <row r="28" spans="1:15" ht="43.35" customHeight="1">
      <c r="A28" s="25" t="s">
        <v>301</v>
      </c>
      <c r="B28" s="18" t="s">
        <v>363</v>
      </c>
      <c r="C28" s="7" t="s">
        <v>21</v>
      </c>
      <c r="D28" s="7"/>
      <c r="E28" s="5" t="s">
        <v>15</v>
      </c>
      <c r="F28" s="5" t="s">
        <v>14</v>
      </c>
      <c r="G28" s="5"/>
      <c r="H28" s="7" t="s">
        <v>221</v>
      </c>
      <c r="I28" s="16"/>
      <c r="J28" s="7">
        <v>6</v>
      </c>
      <c r="K28" s="7"/>
      <c r="L28" s="7"/>
      <c r="M28" s="7" t="s">
        <v>22</v>
      </c>
      <c r="N28" s="5" t="s">
        <v>293</v>
      </c>
      <c r="O28" s="5"/>
    </row>
    <row r="29" spans="1:15" ht="43.35" customHeight="1">
      <c r="A29" s="25" t="s">
        <v>303</v>
      </c>
      <c r="B29" s="18" t="s">
        <v>364</v>
      </c>
      <c r="C29" s="7" t="s">
        <v>21</v>
      </c>
      <c r="D29" s="7"/>
      <c r="E29" s="5" t="s">
        <v>15</v>
      </c>
      <c r="F29" s="5" t="s">
        <v>14</v>
      </c>
      <c r="G29" s="5"/>
      <c r="H29" s="7" t="s">
        <v>221</v>
      </c>
      <c r="I29" s="7"/>
      <c r="J29" s="7"/>
      <c r="K29" s="7"/>
      <c r="L29" s="7"/>
      <c r="M29" s="7"/>
      <c r="N29" s="5"/>
      <c r="O29" s="5"/>
    </row>
    <row r="30" spans="1:15" ht="43.35" customHeight="1">
      <c r="A30" s="25">
        <v>5</v>
      </c>
      <c r="B30" s="18" t="s">
        <v>365</v>
      </c>
      <c r="C30" s="7" t="s">
        <v>12</v>
      </c>
      <c r="D30" s="7">
        <v>6</v>
      </c>
      <c r="E30" s="5" t="s">
        <v>15</v>
      </c>
      <c r="F30" s="5" t="s">
        <v>14</v>
      </c>
      <c r="G30" s="5"/>
      <c r="H30" s="7" t="s">
        <v>221</v>
      </c>
      <c r="I30" s="7"/>
      <c r="J30" s="7"/>
      <c r="K30" s="7"/>
      <c r="L30" s="7"/>
      <c r="M30" s="7"/>
      <c r="N30" s="5"/>
      <c r="O30" s="5"/>
    </row>
    <row r="31" spans="1:15" ht="43.35" customHeight="1">
      <c r="A31" s="25" t="s">
        <v>308</v>
      </c>
      <c r="B31" s="18" t="s">
        <v>366</v>
      </c>
      <c r="C31" s="7" t="s">
        <v>21</v>
      </c>
      <c r="D31" s="7"/>
      <c r="E31" s="5" t="s">
        <v>15</v>
      </c>
      <c r="F31" s="5" t="s">
        <v>14</v>
      </c>
      <c r="G31" s="5"/>
      <c r="H31" s="7" t="s">
        <v>221</v>
      </c>
      <c r="I31" s="7"/>
      <c r="J31" s="7">
        <v>6</v>
      </c>
      <c r="K31" s="7"/>
      <c r="L31" s="7"/>
      <c r="M31" s="7" t="s">
        <v>22</v>
      </c>
      <c r="N31" s="5" t="s">
        <v>367</v>
      </c>
      <c r="O31" s="5" t="s">
        <v>368</v>
      </c>
    </row>
    <row r="32" spans="1:15" ht="43.35" customHeight="1">
      <c r="A32" s="25" t="s">
        <v>310</v>
      </c>
      <c r="B32" s="18" t="s">
        <v>369</v>
      </c>
      <c r="C32" s="7" t="s">
        <v>21</v>
      </c>
      <c r="D32" s="7"/>
      <c r="E32" s="5" t="s">
        <v>15</v>
      </c>
      <c r="F32" s="5" t="s">
        <v>14</v>
      </c>
      <c r="G32" s="5"/>
      <c r="H32" s="7" t="s">
        <v>221</v>
      </c>
      <c r="I32" s="7"/>
      <c r="J32" s="7">
        <v>20</v>
      </c>
      <c r="K32" s="7"/>
      <c r="L32" s="7"/>
      <c r="M32" s="7" t="s">
        <v>22</v>
      </c>
      <c r="N32" s="5" t="s">
        <v>293</v>
      </c>
      <c r="O32" s="5"/>
    </row>
    <row r="33" spans="1:15" ht="43.35" customHeight="1">
      <c r="A33" s="25" t="s">
        <v>312</v>
      </c>
      <c r="B33" s="18" t="s">
        <v>370</v>
      </c>
      <c r="C33" s="7" t="s">
        <v>21</v>
      </c>
      <c r="D33" s="7"/>
      <c r="E33" s="5" t="s">
        <v>15</v>
      </c>
      <c r="F33" s="5" t="s">
        <v>14</v>
      </c>
      <c r="G33" s="5"/>
      <c r="H33" s="7" t="s">
        <v>221</v>
      </c>
      <c r="I33" s="7"/>
      <c r="J33" s="7">
        <v>15</v>
      </c>
      <c r="K33" s="7"/>
      <c r="L33" s="7"/>
      <c r="M33" s="7" t="s">
        <v>22</v>
      </c>
      <c r="N33" s="5" t="s">
        <v>371</v>
      </c>
      <c r="O33" s="5" t="s">
        <v>372</v>
      </c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18 D1:E18 G1:N18 E19 J20 N20 D20:E999 A21:A999 G21:N999">
    <cfRule type="expression" dxfId="77" priority="1">
      <formula>$C1="Option"</formula>
    </cfRule>
  </conditionalFormatting>
  <conditionalFormatting sqref="A19 G19:I19 K19:M19">
    <cfRule type="expression" dxfId="76" priority="40">
      <formula>$C20="Option"</formula>
    </cfRule>
  </conditionalFormatting>
  <conditionalFormatting sqref="A1:O9 A10:E10 K10:O11 A11:D11 A12:O12 A13:H13 J13:O16 A14:F14 A15:H15 A16:F16 A17:O18 A19:A20 E19:I20 K19:M20 O19:O20 A21:O22 E21:E33 H22:H33 A23:A33 C23:O33 A34:O999">
    <cfRule type="expression" dxfId="75" priority="5">
      <formula>$F1="Modification"</formula>
    </cfRule>
    <cfRule type="expression" dxfId="74" priority="6">
      <formula>$F1="Création"</formula>
    </cfRule>
  </conditionalFormatting>
  <conditionalFormatting sqref="A1:O9 K10:O11 A12:O12 J13:O16 A17:O18 A21:O22 C23:O33 A34:O999 A10:E10 A11:D11 A13:H13 A14:F14 A15:H15 A16:F16 E19:I20 E21:E33 H22:H33 A23:A33 A19:A20 K19:M20 O19:O20">
    <cfRule type="expression" dxfId="73" priority="4">
      <formula>$F1="Fermeture"</formula>
    </cfRule>
  </conditionalFormatting>
  <conditionalFormatting sqref="B20:D20 J20 N20">
    <cfRule type="expression" dxfId="72" priority="35">
      <formula>$F19="Modification"</formula>
    </cfRule>
    <cfRule type="expression" dxfId="71" priority="36">
      <formula>$F19="Création"</formula>
    </cfRule>
    <cfRule type="expression" dxfId="70" priority="38">
      <formula>$F19="Fermeture"</formula>
    </cfRule>
  </conditionalFormatting>
  <conditionalFormatting sqref="K20:N20 A20 G20:I20">
    <cfRule type="expression" dxfId="69" priority="41">
      <formula>#REF!="Option"</formula>
    </cfRule>
  </conditionalFormatting>
  <conditionalFormatting sqref="N1:N18 N21:N999">
    <cfRule type="expression" dxfId="68" priority="3">
      <formula>$M1="Porteuse"</formula>
    </cfRule>
  </conditionalFormatting>
  <conditionalFormatting sqref="N20">
    <cfRule type="expression" dxfId="67" priority="49">
      <formula>$M19="Porteuse"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  <dataValidation type="list" allowBlank="1" showInputMessage="1" showErrorMessage="1" sqref="C20:C300" xr:uid="{1BB5132C-B000-4A3F-A03B-07FE670CF54E}">
      <formula1>List_NatureELP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topLeftCell="A13" zoomScaleNormal="100" workbookViewId="0">
      <selection activeCell="E30" sqref="E30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12"/>
      <c r="B1" s="112"/>
      <c r="C1" s="112"/>
      <c r="D1" s="112"/>
      <c r="E1" s="112"/>
      <c r="F1" s="112"/>
      <c r="G1" s="112"/>
      <c r="H1" s="112"/>
      <c r="I1" s="112"/>
      <c r="J1" s="38"/>
    </row>
    <row r="2" spans="1:19">
      <c r="A2" s="112"/>
      <c r="B2" s="112"/>
      <c r="C2" s="112"/>
      <c r="D2" s="112"/>
      <c r="E2" s="112"/>
      <c r="F2" s="112"/>
      <c r="G2" s="112"/>
      <c r="H2" s="112"/>
      <c r="I2" s="112"/>
      <c r="J2" s="38"/>
    </row>
    <row r="3" spans="1:19">
      <c r="A3" s="112"/>
      <c r="B3" s="112"/>
      <c r="C3" s="112"/>
      <c r="D3" s="112"/>
      <c r="E3" s="112"/>
      <c r="F3" s="112"/>
      <c r="G3" s="112"/>
      <c r="H3" s="112"/>
      <c r="I3" s="112"/>
      <c r="J3" s="38"/>
    </row>
    <row r="4" spans="1:19">
      <c r="A4" s="112"/>
      <c r="B4" s="112"/>
      <c r="C4" s="112"/>
      <c r="D4" s="112"/>
      <c r="E4" s="112"/>
      <c r="F4" s="112"/>
      <c r="G4" s="112"/>
      <c r="H4" s="112"/>
      <c r="I4" s="112"/>
      <c r="J4" s="38"/>
    </row>
    <row r="5" spans="1:19">
      <c r="A5" s="112"/>
      <c r="B5" s="112"/>
      <c r="C5" s="112"/>
      <c r="D5" s="112"/>
      <c r="E5" s="112"/>
      <c r="F5" s="112"/>
      <c r="G5" s="112"/>
      <c r="H5" s="112"/>
      <c r="I5" s="112"/>
      <c r="J5" s="38"/>
    </row>
    <row r="6" spans="1:19">
      <c r="A6" s="112"/>
      <c r="B6" s="112"/>
      <c r="C6" s="112"/>
      <c r="D6" s="112"/>
      <c r="E6" s="112"/>
      <c r="F6" s="112"/>
      <c r="G6" s="112"/>
      <c r="H6" s="112"/>
      <c r="I6" s="112"/>
      <c r="J6" s="38"/>
    </row>
    <row r="7" spans="1:19" ht="14.45" customHeight="1">
      <c r="A7" s="137" t="s">
        <v>329</v>
      </c>
      <c r="B7" s="136" t="str">
        <f>'Fiche Générale'!B2</f>
        <v>ODYSSEE</v>
      </c>
      <c r="C7" s="97" t="s">
        <v>268</v>
      </c>
      <c r="D7" s="97"/>
      <c r="E7" s="134" t="str">
        <f>'Fiche Générale'!B3</f>
        <v>Information et médiation scientifique et technique</v>
      </c>
      <c r="F7" s="135"/>
      <c r="G7" s="97" t="s">
        <v>330</v>
      </c>
      <c r="H7" s="136" t="str">
        <f>'Fiche Générale'!B4</f>
        <v>-</v>
      </c>
      <c r="I7" s="136"/>
      <c r="J7" s="39"/>
      <c r="K7" s="23"/>
    </row>
    <row r="8" spans="1:19" ht="14.45" customHeight="1">
      <c r="A8" s="138"/>
      <c r="B8" s="136"/>
      <c r="C8" s="97"/>
      <c r="D8" s="97"/>
      <c r="E8" s="134"/>
      <c r="F8" s="135"/>
      <c r="G8" s="97"/>
      <c r="H8" s="136"/>
      <c r="I8" s="136"/>
      <c r="J8" s="39"/>
      <c r="K8" s="23"/>
    </row>
    <row r="9" spans="1:19" ht="14.45" customHeight="1">
      <c r="A9" s="138"/>
      <c r="B9" s="136"/>
      <c r="C9" s="97"/>
      <c r="D9" s="97"/>
      <c r="E9" s="134"/>
      <c r="F9" s="135"/>
      <c r="G9" s="97"/>
      <c r="H9" s="136"/>
      <c r="I9" s="136"/>
      <c r="J9" s="39"/>
      <c r="K9" s="23"/>
    </row>
    <row r="10" spans="1:19" ht="14.45" customHeight="1">
      <c r="A10" s="138"/>
      <c r="B10" s="136"/>
      <c r="C10" s="98" t="s">
        <v>270</v>
      </c>
      <c r="D10" s="98"/>
      <c r="E10" s="105" t="str">
        <f>'Fiche Générale'!A12</f>
        <v>Journalisme environnemental et de la transition</v>
      </c>
      <c r="F10" s="106"/>
      <c r="G10" s="106"/>
      <c r="H10" s="106"/>
      <c r="I10" s="107"/>
      <c r="J10" s="40"/>
      <c r="K10" s="23"/>
    </row>
    <row r="11" spans="1:19" ht="14.45" customHeight="1">
      <c r="A11" s="139"/>
      <c r="B11" s="136"/>
      <c r="C11" s="98"/>
      <c r="D11" s="98"/>
      <c r="E11" s="108"/>
      <c r="F11" s="109"/>
      <c r="G11" s="109"/>
      <c r="H11" s="109"/>
      <c r="I11" s="110"/>
      <c r="J11" s="40"/>
      <c r="K11" s="23"/>
    </row>
    <row r="12" spans="1:19">
      <c r="C12" s="18"/>
      <c r="I12" s="13"/>
      <c r="J12" s="13"/>
      <c r="M12" s="114" t="s">
        <v>331</v>
      </c>
      <c r="N12" s="115"/>
      <c r="O12" s="130"/>
      <c r="P12" s="114" t="s">
        <v>332</v>
      </c>
      <c r="Q12" s="115"/>
      <c r="R12" s="115"/>
      <c r="S12" s="130"/>
    </row>
    <row r="13" spans="1:19">
      <c r="A13" s="118" t="s">
        <v>271</v>
      </c>
      <c r="B13" s="60" t="str">
        <f>'S2 Maquette'!B13:B14</f>
        <v xml:space="preserve">1ère année </v>
      </c>
      <c r="C13" s="60"/>
      <c r="D13" s="118" t="s">
        <v>333</v>
      </c>
      <c r="E13" s="120">
        <f>'S2 Maquette'!E13:F14</f>
        <v>0</v>
      </c>
      <c r="F13" s="120"/>
      <c r="G13" s="120"/>
      <c r="H13" s="113" t="s">
        <v>334</v>
      </c>
      <c r="I13" s="113"/>
      <c r="J13" s="41"/>
      <c r="M13" s="116"/>
      <c r="N13" s="117"/>
      <c r="O13" s="131"/>
      <c r="P13" s="116"/>
      <c r="Q13" s="117"/>
      <c r="R13" s="117"/>
      <c r="S13" s="131"/>
    </row>
    <row r="14" spans="1:19">
      <c r="A14" s="119"/>
      <c r="B14" s="60"/>
      <c r="C14" s="60"/>
      <c r="D14" s="119"/>
      <c r="E14" s="120"/>
      <c r="F14" s="120"/>
      <c r="G14" s="120"/>
      <c r="H14" s="113"/>
      <c r="I14" s="113"/>
      <c r="J14" s="41"/>
      <c r="M14" s="113" t="s">
        <v>335</v>
      </c>
      <c r="N14" s="114" t="s">
        <v>336</v>
      </c>
      <c r="O14" s="130"/>
      <c r="P14" s="112"/>
      <c r="Q14" s="121"/>
      <c r="R14" s="124"/>
      <c r="S14" s="118"/>
    </row>
    <row r="15" spans="1:19">
      <c r="A15" s="118" t="s">
        <v>337</v>
      </c>
      <c r="B15" s="62" t="str">
        <f>'S2 Maquette'!B15:B16</f>
        <v>Semestre 2</v>
      </c>
      <c r="C15" s="63"/>
      <c r="D15" s="118" t="s">
        <v>338</v>
      </c>
      <c r="E15" s="120">
        <f>'S2 Maquette'!E15:F16</f>
        <v>0</v>
      </c>
      <c r="F15" s="120"/>
      <c r="G15" s="120"/>
      <c r="H15" s="126" t="str">
        <f>'Fiche Générale'!B5</f>
        <v>Session Unique</v>
      </c>
      <c r="I15" s="127"/>
      <c r="J15" s="42"/>
      <c r="M15" s="113"/>
      <c r="N15" s="132"/>
      <c r="O15" s="133"/>
      <c r="P15" s="112"/>
      <c r="Q15" s="122"/>
      <c r="R15" s="124"/>
      <c r="S15" s="125"/>
    </row>
    <row r="16" spans="1:19">
      <c r="A16" s="119"/>
      <c r="B16" s="65"/>
      <c r="C16" s="66"/>
      <c r="D16" s="119"/>
      <c r="E16" s="120"/>
      <c r="F16" s="120"/>
      <c r="G16" s="120"/>
      <c r="H16" s="128"/>
      <c r="I16" s="129"/>
      <c r="J16" s="42"/>
      <c r="M16" s="113"/>
      <c r="N16" s="132"/>
      <c r="O16" s="133"/>
      <c r="P16" s="112"/>
      <c r="Q16" s="122"/>
      <c r="R16" s="124"/>
      <c r="S16" s="125"/>
    </row>
    <row r="17" spans="1:19">
      <c r="L17" s="19"/>
      <c r="M17" s="113"/>
      <c r="N17" s="116"/>
      <c r="O17" s="131"/>
      <c r="P17" s="112"/>
      <c r="Q17" s="123"/>
      <c r="R17" s="124"/>
      <c r="S17" s="119"/>
    </row>
    <row r="18" spans="1:19" ht="59.45" customHeight="1">
      <c r="A18" s="3" t="s">
        <v>339</v>
      </c>
      <c r="B18" s="43" t="s">
        <v>340</v>
      </c>
      <c r="C18" s="3" t="s">
        <v>5</v>
      </c>
      <c r="D18" s="3" t="s">
        <v>341</v>
      </c>
      <c r="E18" s="3" t="s">
        <v>342</v>
      </c>
      <c r="F18" s="3" t="s">
        <v>343</v>
      </c>
      <c r="G18" s="3" t="s">
        <v>344</v>
      </c>
      <c r="H18" s="3" t="s">
        <v>345</v>
      </c>
      <c r="I18" s="3" t="s">
        <v>346</v>
      </c>
      <c r="J18" s="3" t="s">
        <v>373</v>
      </c>
      <c r="K18" s="3" t="s">
        <v>348</v>
      </c>
      <c r="L18" s="3" t="s">
        <v>349</v>
      </c>
      <c r="M18" s="3" t="s">
        <v>350</v>
      </c>
      <c r="N18" s="3" t="s">
        <v>340</v>
      </c>
      <c r="O18" s="3" t="s">
        <v>351</v>
      </c>
      <c r="P18" s="3" t="s">
        <v>352</v>
      </c>
      <c r="Q18" s="3" t="s">
        <v>340</v>
      </c>
      <c r="R18" s="3" t="s">
        <v>351</v>
      </c>
      <c r="S18" s="4" t="s">
        <v>353</v>
      </c>
    </row>
    <row r="19" spans="1:19" ht="30.6" customHeight="1">
      <c r="A19" s="47" t="str">
        <f>'S2 Maquette'!B20</f>
        <v>SWITCH ODYSSEE S2</v>
      </c>
      <c r="B19" s="47" t="str">
        <f>'S2 Maquette'!C20</f>
        <v>UE</v>
      </c>
      <c r="C19" s="46">
        <f>'S2 Maquette'!F19</f>
        <v>0</v>
      </c>
      <c r="D19" s="7">
        <v>3</v>
      </c>
      <c r="E19" s="7" t="s">
        <v>355</v>
      </c>
      <c r="F19" s="7" t="s">
        <v>355</v>
      </c>
      <c r="G19" s="44" t="s">
        <v>355</v>
      </c>
      <c r="H19" s="44" t="s">
        <v>355</v>
      </c>
      <c r="I19" s="44" t="s">
        <v>355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>
      <c r="A20" s="47" t="e">
        <f>'S2 Maquette'!#REF!</f>
        <v>#REF!</v>
      </c>
      <c r="B20" s="47" t="e">
        <f>'S2 Maquette'!#REF!</f>
        <v>#REF!</v>
      </c>
      <c r="C20" s="46" t="str">
        <f>'S2 Maquette'!F20</f>
        <v>Création</v>
      </c>
      <c r="D20" s="7"/>
      <c r="E20" s="7" t="s">
        <v>355</v>
      </c>
      <c r="F20" s="7" t="s">
        <v>355</v>
      </c>
      <c r="G20" s="44" t="s">
        <v>355</v>
      </c>
      <c r="H20" s="44" t="s">
        <v>355</v>
      </c>
      <c r="I20" s="44" t="s">
        <v>355</v>
      </c>
      <c r="J20" s="44"/>
      <c r="K20" s="44" t="s">
        <v>9</v>
      </c>
      <c r="L20" s="44"/>
      <c r="M20" s="44">
        <v>2</v>
      </c>
      <c r="N20" s="44"/>
      <c r="O20" s="44"/>
      <c r="P20" s="44" t="s">
        <v>18</v>
      </c>
      <c r="Q20" s="44"/>
      <c r="R20" s="44"/>
      <c r="S20" s="12"/>
    </row>
    <row r="21" spans="1:19" ht="30.6" customHeight="1">
      <c r="A21" s="47" t="str">
        <f>'S2 Maquette'!B21</f>
        <v>Projet Greenwatching</v>
      </c>
      <c r="B21" s="47" t="str">
        <f>'S2 Maquette'!C21</f>
        <v>UE</v>
      </c>
      <c r="C21" s="46" t="str">
        <f>'S2 Maquette'!F21</f>
        <v>Création</v>
      </c>
      <c r="D21" s="7">
        <v>6</v>
      </c>
      <c r="E21" s="7" t="s">
        <v>355</v>
      </c>
      <c r="F21" s="7" t="s">
        <v>355</v>
      </c>
      <c r="G21" s="44" t="s">
        <v>355</v>
      </c>
      <c r="H21" s="44" t="s">
        <v>355</v>
      </c>
      <c r="I21" s="44" t="s">
        <v>355</v>
      </c>
      <c r="J21" s="44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</row>
    <row r="22" spans="1:19" ht="30.6" customHeight="1">
      <c r="A22" s="47" t="str">
        <f>'S2 Maquette'!B22</f>
        <v>Projet Greenwatching</v>
      </c>
      <c r="B22" s="47" t="str">
        <f>'S2 Maquette'!C22</f>
        <v>ECUE</v>
      </c>
      <c r="C22" s="46" t="str">
        <f>'S2 Maquette'!F22</f>
        <v>Création</v>
      </c>
      <c r="D22" s="7">
        <v>6</v>
      </c>
      <c r="E22" s="7" t="s">
        <v>355</v>
      </c>
      <c r="F22" s="7" t="s">
        <v>355</v>
      </c>
      <c r="G22" s="44" t="s">
        <v>355</v>
      </c>
      <c r="H22" s="44" t="s">
        <v>355</v>
      </c>
      <c r="I22" s="44" t="s">
        <v>355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</row>
    <row r="23" spans="1:19" ht="30.6" customHeight="1">
      <c r="A23" s="47" t="str">
        <f>'S2 Maquette'!B23</f>
        <v>Communication et journalisme spécialisé</v>
      </c>
      <c r="B23" s="47" t="str">
        <f>'S2 Maquette'!C23</f>
        <v>UE</v>
      </c>
      <c r="C23" s="46" t="str">
        <f>'S2 Maquette'!F23</f>
        <v>Création</v>
      </c>
      <c r="D23" s="7">
        <v>3</v>
      </c>
      <c r="E23" s="7" t="s">
        <v>355</v>
      </c>
      <c r="F23" s="7" t="s">
        <v>355</v>
      </c>
      <c r="G23" s="44" t="s">
        <v>355</v>
      </c>
      <c r="H23" s="44" t="s">
        <v>355</v>
      </c>
      <c r="I23" s="44" t="s">
        <v>355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</row>
    <row r="24" spans="1:19" ht="30.6" customHeight="1">
      <c r="A24" s="47" t="str">
        <f>'S2 Maquette'!B24</f>
        <v>Evolutions du traitement de l'information climatique et environnementale dans les médias</v>
      </c>
      <c r="B24" s="47" t="str">
        <f>'S2 Maquette'!C24</f>
        <v>ECUE</v>
      </c>
      <c r="C24" s="46" t="str">
        <f>'S2 Maquette'!F24</f>
        <v>Création</v>
      </c>
      <c r="D24" s="7"/>
      <c r="E24" s="7" t="s">
        <v>355</v>
      </c>
      <c r="F24" s="7" t="s">
        <v>355</v>
      </c>
      <c r="G24" s="44" t="s">
        <v>355</v>
      </c>
      <c r="H24" s="44" t="s">
        <v>355</v>
      </c>
      <c r="I24" s="44" t="s">
        <v>355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</row>
    <row r="25" spans="1:19" ht="30.6" customHeight="1">
      <c r="A25" s="47" t="str">
        <f>'S2 Maquette'!B25</f>
        <v>Entre information et communication : le greenwashing</v>
      </c>
      <c r="B25" s="47" t="str">
        <f>'S2 Maquette'!C25</f>
        <v>ECUE</v>
      </c>
      <c r="C25" s="46" t="str">
        <f>'S2 Maquette'!F25</f>
        <v>Création</v>
      </c>
      <c r="D25" s="7"/>
      <c r="E25" s="7" t="s">
        <v>355</v>
      </c>
      <c r="F25" s="7" t="s">
        <v>355</v>
      </c>
      <c r="G25" s="44" t="s">
        <v>355</v>
      </c>
      <c r="H25" s="44" t="s">
        <v>355</v>
      </c>
      <c r="I25" s="44" t="s">
        <v>355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</row>
    <row r="26" spans="1:19" ht="30.6" customHeight="1">
      <c r="A26" s="47" t="str">
        <f>'S2 Maquette'!B26</f>
        <v>Les enjeux environnementaux en controverses</v>
      </c>
      <c r="B26" s="47" t="str">
        <f>'S2 Maquette'!C26</f>
        <v>ECUE</v>
      </c>
      <c r="C26" s="46" t="str">
        <f>'S2 Maquette'!F26</f>
        <v>Création</v>
      </c>
      <c r="D26" s="7"/>
      <c r="E26" s="7" t="s">
        <v>355</v>
      </c>
      <c r="F26" s="7" t="s">
        <v>355</v>
      </c>
      <c r="G26" s="44" t="s">
        <v>355</v>
      </c>
      <c r="H26" s="44" t="s">
        <v>355</v>
      </c>
      <c r="I26" s="44" t="s">
        <v>355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</row>
    <row r="27" spans="1:19" ht="30.6" customHeight="1">
      <c r="A27" s="47" t="str">
        <f>'S2 Maquette'!B27</f>
        <v>PPR Stage/apprentissage</v>
      </c>
      <c r="B27" s="47" t="str">
        <f>'S2 Maquette'!C27</f>
        <v>UE</v>
      </c>
      <c r="C27" s="46" t="str">
        <f>'S2 Maquette'!F27</f>
        <v>Création</v>
      </c>
      <c r="D27" s="7">
        <v>15</v>
      </c>
      <c r="E27" s="7" t="s">
        <v>355</v>
      </c>
      <c r="F27" s="7" t="s">
        <v>355</v>
      </c>
      <c r="G27" s="44" t="s">
        <v>355</v>
      </c>
      <c r="H27" s="44" t="s">
        <v>355</v>
      </c>
      <c r="I27" s="44" t="s">
        <v>374</v>
      </c>
      <c r="J27" s="44"/>
      <c r="K27" s="44" t="s">
        <v>27</v>
      </c>
      <c r="L27" s="44">
        <v>14</v>
      </c>
      <c r="M27" s="44">
        <v>2</v>
      </c>
      <c r="N27" s="44"/>
      <c r="O27" s="44"/>
      <c r="P27" s="44"/>
      <c r="Q27" s="44"/>
      <c r="R27" s="44"/>
      <c r="S27" s="12"/>
    </row>
    <row r="28" spans="1:19" ht="30.6" customHeight="1">
      <c r="A28" s="47" t="str">
        <f>'S2 Maquette'!B28</f>
        <v>Atelier PPR (preparation stage et rapport)</v>
      </c>
      <c r="B28" s="47" t="str">
        <f>'S2 Maquette'!C28</f>
        <v>ECUE</v>
      </c>
      <c r="C28" s="46" t="str">
        <f>'S2 Maquette'!F28</f>
        <v>Création</v>
      </c>
      <c r="D28" s="7">
        <v>1</v>
      </c>
      <c r="E28" s="7" t="s">
        <v>355</v>
      </c>
      <c r="F28" s="7" t="s">
        <v>355</v>
      </c>
      <c r="G28" s="44" t="s">
        <v>355</v>
      </c>
      <c r="H28" s="44" t="s">
        <v>355</v>
      </c>
      <c r="I28" s="44" t="s">
        <v>355</v>
      </c>
      <c r="J28" s="44"/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</row>
    <row r="29" spans="1:19" ht="30.6" customHeight="1">
      <c r="A29" s="47" t="str">
        <f>'S2 Maquette'!B29</f>
        <v xml:space="preserve">Rapport de stage </v>
      </c>
      <c r="B29" s="47" t="str">
        <f>'S2 Maquette'!C29</f>
        <v>ECUE</v>
      </c>
      <c r="C29" s="46" t="str">
        <f>'S2 Maquette'!F29</f>
        <v>Création</v>
      </c>
      <c r="D29" s="7">
        <v>14</v>
      </c>
      <c r="E29" s="7" t="s">
        <v>355</v>
      </c>
      <c r="F29" s="7" t="s">
        <v>355</v>
      </c>
      <c r="G29" s="44" t="s">
        <v>355</v>
      </c>
      <c r="H29" s="44" t="s">
        <v>355</v>
      </c>
      <c r="I29" s="44" t="s">
        <v>355</v>
      </c>
      <c r="J29" s="44"/>
      <c r="K29" s="44" t="s">
        <v>18</v>
      </c>
      <c r="L29" s="44"/>
      <c r="M29" s="44">
        <v>2</v>
      </c>
      <c r="N29" s="44" t="s">
        <v>34</v>
      </c>
      <c r="O29" s="44"/>
      <c r="P29" s="44"/>
      <c r="Q29" s="44"/>
      <c r="R29" s="44"/>
      <c r="S29" s="12"/>
    </row>
    <row r="30" spans="1:19" ht="30.6" customHeight="1">
      <c r="A30" s="47" t="str">
        <f>'S2 Maquette'!B30</f>
        <v>Compétences de recherche en SIC</v>
      </c>
      <c r="B30" s="47" t="str">
        <f>'S2 Maquette'!C30</f>
        <v>UE</v>
      </c>
      <c r="C30" s="46" t="str">
        <f>'S2 Maquette'!F30</f>
        <v>Création</v>
      </c>
      <c r="D30" s="7">
        <v>6</v>
      </c>
      <c r="E30" s="7" t="s">
        <v>374</v>
      </c>
      <c r="F30" s="7" t="s">
        <v>355</v>
      </c>
      <c r="G30" s="44" t="s">
        <v>355</v>
      </c>
      <c r="H30" s="44" t="s">
        <v>355</v>
      </c>
      <c r="I30" s="44" t="s">
        <v>355</v>
      </c>
      <c r="J30" s="44"/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12"/>
    </row>
    <row r="31" spans="1:19" ht="30.6" customHeight="1">
      <c r="A31" s="47" t="str">
        <f>'S2 Maquette'!B31</f>
        <v>Science ouverte</v>
      </c>
      <c r="B31" s="47" t="str">
        <f>'S2 Maquette'!C31</f>
        <v>ECUE</v>
      </c>
      <c r="C31" s="46" t="str">
        <f>'S2 Maquette'!F31</f>
        <v>Création</v>
      </c>
      <c r="D31" s="7"/>
      <c r="E31" s="7" t="s">
        <v>355</v>
      </c>
      <c r="F31" s="7" t="s">
        <v>355</v>
      </c>
      <c r="G31" s="44" t="s">
        <v>355</v>
      </c>
      <c r="H31" s="44" t="s">
        <v>355</v>
      </c>
      <c r="I31" s="44" t="s">
        <v>355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</row>
    <row r="32" spans="1:19" ht="30.6" customHeight="1">
      <c r="A32" s="47" t="str">
        <f>'S2 Maquette'!B32</f>
        <v>Initation à la recherche (Atelier de lecture critique et sujet de mémoire)</v>
      </c>
      <c r="B32" s="47" t="str">
        <f>'S2 Maquette'!C32</f>
        <v>ECUE</v>
      </c>
      <c r="C32" s="46" t="str">
        <f>'S2 Maquette'!F32</f>
        <v>Création</v>
      </c>
      <c r="D32" s="7"/>
      <c r="E32" s="7" t="s">
        <v>355</v>
      </c>
      <c r="F32" s="7" t="s">
        <v>355</v>
      </c>
      <c r="G32" s="44" t="s">
        <v>355</v>
      </c>
      <c r="H32" s="44" t="s">
        <v>355</v>
      </c>
      <c r="I32" s="44" t="s">
        <v>355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</row>
    <row r="33" spans="1:19" ht="30.6" customHeight="1">
      <c r="A33" s="47" t="str">
        <f>'S2 Maquette'!B33</f>
        <v>Compétences informationnelles</v>
      </c>
      <c r="B33" s="47" t="str">
        <f>'S2 Maquette'!C33</f>
        <v>ECUE</v>
      </c>
      <c r="C33" s="46" t="str">
        <f>'S2 Maquette'!F33</f>
        <v>Création</v>
      </c>
      <c r="D33" s="7"/>
      <c r="E33" s="7" t="s">
        <v>355</v>
      </c>
      <c r="F33" s="7" t="s">
        <v>355</v>
      </c>
      <c r="G33" s="44" t="s">
        <v>355</v>
      </c>
      <c r="H33" s="44" t="s">
        <v>355</v>
      </c>
      <c r="I33" s="44" t="s">
        <v>355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</row>
    <row r="34" spans="1:19" ht="30.6" customHeight="1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66" priority="7">
      <formula>$C1="Parcours Pédagogique"</formula>
    </cfRule>
    <cfRule type="expression" dxfId="65" priority="8">
      <formula>$C1="BLOC"</formula>
    </cfRule>
    <cfRule type="expression" dxfId="64" priority="9">
      <formula>$C1="OPTION"</formula>
    </cfRule>
  </conditionalFormatting>
  <conditionalFormatting sqref="A18:S300">
    <cfRule type="expression" dxfId="63" priority="16">
      <formula>$C18="Modification MCC"</formula>
    </cfRule>
    <cfRule type="expression" dxfId="62" priority="17">
      <formula>$C18="Modification"</formula>
    </cfRule>
    <cfRule type="expression" dxfId="61" priority="18">
      <formula>$C18="Création"</formula>
    </cfRule>
    <cfRule type="expression" dxfId="60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59" priority="13">
      <formula>$D1="Modification"</formula>
    </cfRule>
    <cfRule type="expression" dxfId="58" priority="14">
      <formula>$D1="Création"</formula>
    </cfRule>
    <cfRule type="expression" dxfId="57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56" priority="12">
      <formula>$D1="Modification MCC"</formula>
    </cfRule>
  </conditionalFormatting>
  <conditionalFormatting sqref="J1:J999">
    <cfRule type="expression" dxfId="55" priority="4">
      <formula>$I1="NON"</formula>
    </cfRule>
  </conditionalFormatting>
  <conditionalFormatting sqref="L18:L300">
    <cfRule type="expression" dxfId="54" priority="10">
      <formula>$K18="CT (Contrôle terminal)"</formula>
    </cfRule>
    <cfRule type="expression" dxfId="53" priority="11">
      <formula>$K18="CCI (CC Intégral)"</formula>
    </cfRule>
  </conditionalFormatting>
  <conditionalFormatting sqref="M1:M999">
    <cfRule type="expression" dxfId="52" priority="6">
      <formula>$K1="CT (Contrôle terminal)"</formula>
    </cfRule>
  </conditionalFormatting>
  <conditionalFormatting sqref="N1:O999">
    <cfRule type="expression" dxfId="51" priority="3">
      <formula>$K1="CCI (CC Intégral)"</formula>
    </cfRule>
  </conditionalFormatting>
  <conditionalFormatting sqref="P19:S300">
    <cfRule type="expression" dxfId="50" priority="5">
      <formula>$H$15="Session Unique"</formula>
    </cfRule>
  </conditionalFormatting>
  <conditionalFormatting sqref="Q1:R999">
    <cfRule type="expression" dxfId="49" priority="1">
      <formula>$P1="Autres"</formula>
    </cfRule>
  </conditionalFormatting>
  <conditionalFormatting sqref="S1:S999">
    <cfRule type="expression" dxfId="48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topLeftCell="A30" zoomScaleNormal="100" workbookViewId="0">
      <selection activeCell="D32" sqref="D32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2"/>
      <c r="B1" s="112"/>
      <c r="C1" s="112"/>
      <c r="D1" s="112"/>
      <c r="E1" s="112"/>
      <c r="F1" s="112"/>
      <c r="G1" s="112"/>
      <c r="H1" s="112"/>
      <c r="I1" s="112"/>
      <c r="J1" s="112"/>
    </row>
    <row r="2" spans="1:10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0">
      <c r="A3" s="112"/>
      <c r="B3" s="112"/>
      <c r="C3" s="112"/>
      <c r="D3" s="112"/>
      <c r="E3" s="112"/>
      <c r="F3" s="112"/>
      <c r="G3" s="112"/>
      <c r="H3" s="112"/>
      <c r="I3" s="112"/>
      <c r="J3" s="112"/>
    </row>
    <row r="4" spans="1:10">
      <c r="A4" s="112"/>
      <c r="B4" s="112"/>
      <c r="C4" s="112"/>
      <c r="D4" s="112"/>
      <c r="E4" s="112"/>
      <c r="F4" s="112"/>
      <c r="G4" s="112"/>
      <c r="H4" s="112"/>
      <c r="I4" s="112"/>
      <c r="J4" s="112"/>
    </row>
    <row r="5" spans="1:10">
      <c r="A5" s="112"/>
      <c r="B5" s="112"/>
      <c r="C5" s="112"/>
      <c r="D5" s="112"/>
      <c r="E5" s="112"/>
      <c r="F5" s="112"/>
      <c r="G5" s="112"/>
      <c r="H5" s="112"/>
      <c r="I5" s="112"/>
      <c r="J5" s="112"/>
    </row>
    <row r="6" spans="1:10">
      <c r="A6" s="112"/>
      <c r="B6" s="112"/>
      <c r="C6" s="112"/>
      <c r="D6" s="112"/>
      <c r="E6" s="112"/>
      <c r="F6" s="112"/>
      <c r="G6" s="112"/>
      <c r="H6" s="112"/>
      <c r="I6" s="112"/>
      <c r="J6" s="112"/>
    </row>
    <row r="7" spans="1:10" ht="18" customHeight="1">
      <c r="A7" s="97" t="s">
        <v>267</v>
      </c>
      <c r="B7" s="100" t="str">
        <f>'Fiche Générale'!B2</f>
        <v>ODYSSEE</v>
      </c>
      <c r="C7" s="97" t="s">
        <v>268</v>
      </c>
      <c r="D7" s="97"/>
      <c r="E7" s="99" t="str">
        <f>'Fiche Générale'!B3</f>
        <v>Information et médiation scientifique et technique</v>
      </c>
      <c r="F7" s="100"/>
      <c r="G7" s="97" t="s">
        <v>269</v>
      </c>
      <c r="H7" s="111" t="str">
        <f>'Fiche Générale'!B4</f>
        <v>-</v>
      </c>
      <c r="I7" s="111"/>
      <c r="J7" s="111"/>
    </row>
    <row r="8" spans="1:10" ht="18" customHeight="1">
      <c r="A8" s="97"/>
      <c r="B8" s="102"/>
      <c r="C8" s="97"/>
      <c r="D8" s="97"/>
      <c r="E8" s="101"/>
      <c r="F8" s="102"/>
      <c r="G8" s="97"/>
      <c r="H8" s="111"/>
      <c r="I8" s="111"/>
      <c r="J8" s="111"/>
    </row>
    <row r="9" spans="1:10" ht="18" customHeight="1">
      <c r="A9" s="97"/>
      <c r="B9" s="102"/>
      <c r="C9" s="97"/>
      <c r="D9" s="97"/>
      <c r="E9" s="103"/>
      <c r="F9" s="104"/>
      <c r="G9" s="97"/>
      <c r="H9" s="111"/>
      <c r="I9" s="111"/>
      <c r="J9" s="111"/>
    </row>
    <row r="10" spans="1:10" ht="18" customHeight="1">
      <c r="A10" s="97"/>
      <c r="B10" s="102"/>
      <c r="C10" s="98" t="s">
        <v>270</v>
      </c>
      <c r="D10" s="98"/>
      <c r="E10" s="105" t="str">
        <f>'Fiche Générale'!C12</f>
        <v>Journalisme environnemental et de la transition</v>
      </c>
      <c r="F10" s="106"/>
      <c r="G10" s="106"/>
      <c r="H10" s="106"/>
      <c r="I10" s="106"/>
      <c r="J10" s="107"/>
    </row>
    <row r="11" spans="1:10" ht="18" customHeight="1">
      <c r="A11" s="97"/>
      <c r="B11" s="104"/>
      <c r="C11" s="98"/>
      <c r="D11" s="98"/>
      <c r="E11" s="108"/>
      <c r="F11" s="109"/>
      <c r="G11" s="109"/>
      <c r="H11" s="109"/>
      <c r="I11" s="109"/>
      <c r="J11" s="110"/>
    </row>
    <row r="13" spans="1:10">
      <c r="A13" s="113" t="s">
        <v>271</v>
      </c>
      <c r="B13" s="63" t="s">
        <v>375</v>
      </c>
      <c r="C13" s="113" t="s">
        <v>273</v>
      </c>
      <c r="D13" s="113"/>
      <c r="E13" s="120">
        <f>'S1 Maquette'!E13:F14</f>
        <v>0</v>
      </c>
      <c r="F13" s="120"/>
      <c r="G13" s="113" t="s">
        <v>274</v>
      </c>
      <c r="H13" s="60">
        <f>Calcul!G7</f>
        <v>289.5</v>
      </c>
      <c r="I13" s="60"/>
    </row>
    <row r="14" spans="1:10">
      <c r="A14" s="113"/>
      <c r="B14" s="66"/>
      <c r="C14" s="113"/>
      <c r="D14" s="113"/>
      <c r="E14" s="120"/>
      <c r="F14" s="120"/>
      <c r="G14" s="113"/>
      <c r="H14" s="60"/>
      <c r="I14" s="60"/>
    </row>
    <row r="15" spans="1:10">
      <c r="A15" s="113" t="s">
        <v>275</v>
      </c>
      <c r="B15" s="63" t="s">
        <v>234</v>
      </c>
      <c r="C15" s="114" t="s">
        <v>276</v>
      </c>
      <c r="D15" s="115"/>
      <c r="E15" s="113"/>
      <c r="F15" s="113"/>
      <c r="G15" s="113" t="s">
        <v>277</v>
      </c>
      <c r="H15" s="60">
        <f>Calcul!G20</f>
        <v>136</v>
      </c>
      <c r="I15" s="60"/>
    </row>
    <row r="16" spans="1:10">
      <c r="A16" s="113"/>
      <c r="B16" s="66"/>
      <c r="C16" s="116"/>
      <c r="D16" s="117"/>
      <c r="E16" s="113"/>
      <c r="F16" s="113"/>
      <c r="G16" s="113"/>
      <c r="H16" s="60"/>
      <c r="I16" s="60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278</v>
      </c>
      <c r="B18" s="3" t="s">
        <v>279</v>
      </c>
      <c r="C18" s="3" t="s">
        <v>3</v>
      </c>
      <c r="D18" s="3" t="s">
        <v>280</v>
      </c>
      <c r="E18" s="3" t="s">
        <v>6</v>
      </c>
      <c r="F18" s="3" t="s">
        <v>5</v>
      </c>
      <c r="G18" s="3" t="s">
        <v>281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282</v>
      </c>
      <c r="M18" s="3" t="s">
        <v>4</v>
      </c>
      <c r="N18" s="3" t="s">
        <v>283</v>
      </c>
      <c r="O18" s="4" t="s">
        <v>284</v>
      </c>
    </row>
    <row r="19" spans="1:15" s="18" customFormat="1" ht="43.35" customHeight="1">
      <c r="A19" s="25">
        <v>1</v>
      </c>
      <c r="B19" s="5" t="s">
        <v>376</v>
      </c>
      <c r="C19" s="7"/>
      <c r="D19" s="7">
        <v>3</v>
      </c>
      <c r="E19" s="5" t="s">
        <v>15</v>
      </c>
      <c r="F19" s="5" t="s">
        <v>14</v>
      </c>
      <c r="G19" s="5"/>
      <c r="H19" s="7"/>
      <c r="I19" s="7"/>
      <c r="J19" s="7"/>
      <c r="K19" s="7"/>
      <c r="L19" s="7"/>
      <c r="M19" s="7" t="s">
        <v>22</v>
      </c>
      <c r="N19" s="5" t="s">
        <v>377</v>
      </c>
      <c r="O19" s="5" t="s">
        <v>287</v>
      </c>
    </row>
    <row r="20" spans="1:15" s="18" customFormat="1" ht="43.35" customHeight="1">
      <c r="A20" s="25">
        <v>2</v>
      </c>
      <c r="B20" s="5" t="s">
        <v>378</v>
      </c>
      <c r="C20" s="7" t="s">
        <v>12</v>
      </c>
      <c r="D20" s="7">
        <v>6</v>
      </c>
      <c r="E20" s="5" t="s">
        <v>15</v>
      </c>
      <c r="F20" s="5" t="s">
        <v>14</v>
      </c>
      <c r="G20" s="5"/>
      <c r="H20" s="7" t="s">
        <v>221</v>
      </c>
      <c r="I20" s="7"/>
      <c r="J20" s="7">
        <v>25</v>
      </c>
      <c r="K20" s="7"/>
      <c r="L20" s="7"/>
      <c r="M20" s="7"/>
      <c r="N20" s="5"/>
      <c r="O20" s="5"/>
    </row>
    <row r="21" spans="1:15" s="18" customFormat="1" ht="43.35" customHeight="1">
      <c r="A21" s="25">
        <v>3</v>
      </c>
      <c r="B21" s="5" t="s">
        <v>379</v>
      </c>
      <c r="C21" s="7" t="s">
        <v>12</v>
      </c>
      <c r="D21" s="7">
        <v>3</v>
      </c>
      <c r="E21" s="5" t="s">
        <v>15</v>
      </c>
      <c r="F21" s="5" t="s">
        <v>14</v>
      </c>
      <c r="G21" s="5"/>
      <c r="H21" s="7" t="s">
        <v>221</v>
      </c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 t="s">
        <v>291</v>
      </c>
      <c r="B22" s="29" t="s">
        <v>380</v>
      </c>
      <c r="C22" s="7" t="s">
        <v>21</v>
      </c>
      <c r="D22" s="7"/>
      <c r="E22" s="5" t="s">
        <v>15</v>
      </c>
      <c r="F22" s="5" t="s">
        <v>23</v>
      </c>
      <c r="G22" s="5"/>
      <c r="H22" s="7" t="s">
        <v>221</v>
      </c>
      <c r="I22" s="7"/>
      <c r="J22" s="7">
        <v>18</v>
      </c>
      <c r="K22" s="7"/>
      <c r="L22" s="7"/>
      <c r="M22" s="7" t="s">
        <v>22</v>
      </c>
      <c r="N22" s="5" t="s">
        <v>381</v>
      </c>
      <c r="O22" s="5"/>
    </row>
    <row r="23" spans="1:15" s="18" customFormat="1" ht="43.35" customHeight="1">
      <c r="A23" s="24" t="s">
        <v>294</v>
      </c>
      <c r="B23" s="28" t="s">
        <v>382</v>
      </c>
      <c r="C23" s="11" t="s">
        <v>21</v>
      </c>
      <c r="D23" s="11"/>
      <c r="E23" s="5" t="s">
        <v>15</v>
      </c>
      <c r="F23" s="5" t="s">
        <v>14</v>
      </c>
      <c r="G23" s="6"/>
      <c r="H23" s="7" t="s">
        <v>221</v>
      </c>
      <c r="I23" s="11"/>
      <c r="J23" s="11">
        <v>15</v>
      </c>
      <c r="K23" s="11"/>
      <c r="L23" s="11"/>
      <c r="M23" s="11"/>
      <c r="N23" s="6"/>
      <c r="O23" s="6"/>
    </row>
    <row r="24" spans="1:15" ht="43.35" customHeight="1">
      <c r="A24" s="25">
        <v>4</v>
      </c>
      <c r="B24" s="29" t="s">
        <v>383</v>
      </c>
      <c r="C24" s="7" t="s">
        <v>12</v>
      </c>
      <c r="D24" s="7">
        <v>6</v>
      </c>
      <c r="E24" s="5" t="s">
        <v>15</v>
      </c>
      <c r="F24" s="5" t="s">
        <v>14</v>
      </c>
      <c r="G24" s="5"/>
      <c r="H24" s="7" t="s">
        <v>221</v>
      </c>
      <c r="I24" s="7"/>
      <c r="J24" s="7"/>
      <c r="K24" s="7"/>
      <c r="L24" s="7"/>
      <c r="M24" s="7"/>
      <c r="N24" s="5"/>
      <c r="O24" s="5"/>
    </row>
    <row r="25" spans="1:15" ht="43.35" customHeight="1">
      <c r="A25" s="25" t="s">
        <v>301</v>
      </c>
      <c r="B25" s="54" t="s">
        <v>384</v>
      </c>
      <c r="C25" s="7" t="s">
        <v>21</v>
      </c>
      <c r="D25" s="7"/>
      <c r="E25" s="5" t="s">
        <v>15</v>
      </c>
      <c r="F25" s="5" t="s">
        <v>14</v>
      </c>
      <c r="G25" s="5"/>
      <c r="H25" s="7" t="s">
        <v>221</v>
      </c>
      <c r="I25" s="7">
        <v>10</v>
      </c>
      <c r="J25" s="7">
        <v>20</v>
      </c>
      <c r="K25" s="7"/>
      <c r="L25" s="7"/>
      <c r="M25" s="7" t="s">
        <v>22</v>
      </c>
      <c r="N25" s="5" t="s">
        <v>293</v>
      </c>
      <c r="O25" s="5"/>
    </row>
    <row r="26" spans="1:15" ht="43.35" customHeight="1">
      <c r="A26" s="25" t="s">
        <v>303</v>
      </c>
      <c r="B26" s="54" t="s">
        <v>385</v>
      </c>
      <c r="C26" s="7" t="s">
        <v>21</v>
      </c>
      <c r="D26" s="7"/>
      <c r="E26" s="5" t="s">
        <v>15</v>
      </c>
      <c r="F26" s="5" t="s">
        <v>14</v>
      </c>
      <c r="G26" s="5"/>
      <c r="H26" s="7" t="s">
        <v>221</v>
      </c>
      <c r="I26" s="7">
        <v>15</v>
      </c>
      <c r="J26" s="7"/>
      <c r="K26" s="7"/>
      <c r="L26" s="7"/>
      <c r="M26" s="7" t="s">
        <v>22</v>
      </c>
      <c r="N26" s="5" t="s">
        <v>293</v>
      </c>
      <c r="O26" s="5"/>
    </row>
    <row r="27" spans="1:15" ht="43.35" customHeight="1">
      <c r="A27" s="25" t="s">
        <v>305</v>
      </c>
      <c r="B27" s="55" t="s">
        <v>386</v>
      </c>
      <c r="C27" s="7" t="s">
        <v>21</v>
      </c>
      <c r="D27" s="7"/>
      <c r="E27" s="5" t="s">
        <v>15</v>
      </c>
      <c r="F27" s="5" t="s">
        <v>14</v>
      </c>
      <c r="G27" s="5"/>
      <c r="H27" s="7" t="s">
        <v>221</v>
      </c>
      <c r="I27" s="7">
        <v>10</v>
      </c>
      <c r="J27" s="7">
        <v>5</v>
      </c>
      <c r="K27" s="7"/>
      <c r="L27" s="7"/>
      <c r="M27" s="7" t="s">
        <v>22</v>
      </c>
      <c r="N27" s="5" t="s">
        <v>293</v>
      </c>
      <c r="O27" s="5"/>
    </row>
    <row r="28" spans="1:15" ht="43.35" customHeight="1">
      <c r="A28" s="25">
        <v>5</v>
      </c>
      <c r="B28" s="29" t="s">
        <v>387</v>
      </c>
      <c r="C28" s="7" t="s">
        <v>12</v>
      </c>
      <c r="D28" s="7">
        <v>3</v>
      </c>
      <c r="E28" s="5" t="s">
        <v>15</v>
      </c>
      <c r="F28" s="5" t="s">
        <v>14</v>
      </c>
      <c r="G28" s="5"/>
      <c r="H28" s="7" t="s">
        <v>221</v>
      </c>
      <c r="I28" s="16"/>
      <c r="J28" s="7"/>
      <c r="K28" s="7"/>
      <c r="L28" s="7"/>
      <c r="M28" s="7"/>
      <c r="N28" s="5"/>
      <c r="O28" s="5"/>
    </row>
    <row r="29" spans="1:15" ht="43.35" customHeight="1">
      <c r="A29" s="25" t="s">
        <v>308</v>
      </c>
      <c r="B29" s="56" t="s">
        <v>388</v>
      </c>
      <c r="C29" s="7" t="s">
        <v>21</v>
      </c>
      <c r="D29" s="7"/>
      <c r="E29" s="5" t="s">
        <v>15</v>
      </c>
      <c r="F29" s="5" t="s">
        <v>14</v>
      </c>
      <c r="G29" s="5"/>
      <c r="H29" s="7" t="s">
        <v>221</v>
      </c>
      <c r="I29" s="7"/>
      <c r="J29" s="7">
        <v>10</v>
      </c>
      <c r="K29" s="7"/>
      <c r="L29" s="7"/>
      <c r="M29" s="7"/>
      <c r="N29" s="5"/>
      <c r="O29" s="5"/>
    </row>
    <row r="30" spans="1:15" ht="43.35" customHeight="1">
      <c r="A30" s="25" t="s">
        <v>310</v>
      </c>
      <c r="B30" s="56" t="s">
        <v>389</v>
      </c>
      <c r="C30" s="7" t="s">
        <v>21</v>
      </c>
      <c r="D30" s="7"/>
      <c r="E30" s="5" t="s">
        <v>15</v>
      </c>
      <c r="F30" s="5" t="s">
        <v>14</v>
      </c>
      <c r="G30" s="5"/>
      <c r="H30" s="7" t="s">
        <v>221</v>
      </c>
      <c r="I30" s="7"/>
      <c r="J30" s="7">
        <v>10</v>
      </c>
      <c r="K30" s="7"/>
      <c r="L30" s="7"/>
      <c r="M30" s="7"/>
      <c r="N30" s="5"/>
      <c r="O30" s="5"/>
    </row>
    <row r="31" spans="1:15" ht="43.35" customHeight="1">
      <c r="A31" s="25" t="s">
        <v>312</v>
      </c>
      <c r="B31" s="56" t="s">
        <v>390</v>
      </c>
      <c r="C31" s="7" t="s">
        <v>21</v>
      </c>
      <c r="D31" s="7"/>
      <c r="E31" s="5" t="s">
        <v>15</v>
      </c>
      <c r="F31" s="5" t="s">
        <v>14</v>
      </c>
      <c r="G31" s="5"/>
      <c r="H31" s="7" t="s">
        <v>221</v>
      </c>
      <c r="I31" s="7"/>
      <c r="J31" s="7">
        <v>15</v>
      </c>
      <c r="K31" s="7"/>
      <c r="L31" s="7"/>
      <c r="M31" s="7"/>
      <c r="N31" s="5"/>
      <c r="O31" s="5"/>
    </row>
    <row r="32" spans="1:15" ht="43.35" customHeight="1">
      <c r="A32" s="25">
        <v>6</v>
      </c>
      <c r="B32" s="29" t="s">
        <v>391</v>
      </c>
      <c r="C32" s="7" t="s">
        <v>12</v>
      </c>
      <c r="D32" s="7">
        <v>3</v>
      </c>
      <c r="E32" s="5" t="s">
        <v>15</v>
      </c>
      <c r="F32" s="5" t="s">
        <v>14</v>
      </c>
      <c r="G32" s="5"/>
      <c r="H32" s="7" t="s">
        <v>221</v>
      </c>
      <c r="I32" s="7"/>
      <c r="J32" s="7"/>
      <c r="K32" s="7"/>
      <c r="L32" s="7"/>
      <c r="M32" s="7"/>
      <c r="N32" s="5"/>
      <c r="O32" s="5"/>
    </row>
    <row r="33" spans="1:15" ht="43.35" customHeight="1">
      <c r="A33" s="25" t="s">
        <v>318</v>
      </c>
      <c r="B33" s="56" t="s">
        <v>392</v>
      </c>
      <c r="C33" s="7" t="s">
        <v>21</v>
      </c>
      <c r="D33" s="7"/>
      <c r="E33" s="5" t="s">
        <v>15</v>
      </c>
      <c r="F33" s="5" t="s">
        <v>14</v>
      </c>
      <c r="G33" s="5"/>
      <c r="H33" s="7" t="s">
        <v>221</v>
      </c>
      <c r="I33" s="7"/>
      <c r="J33" s="7">
        <v>10</v>
      </c>
      <c r="K33" s="7"/>
      <c r="L33" s="7"/>
      <c r="M33" s="7"/>
      <c r="N33" s="5"/>
      <c r="O33" s="5"/>
    </row>
    <row r="34" spans="1:15" ht="43.35" customHeight="1">
      <c r="A34" s="25" t="s">
        <v>320</v>
      </c>
      <c r="B34" s="56" t="s">
        <v>393</v>
      </c>
      <c r="C34" s="7" t="s">
        <v>21</v>
      </c>
      <c r="D34" s="7"/>
      <c r="E34" s="5" t="s">
        <v>15</v>
      </c>
      <c r="F34" s="5" t="s">
        <v>14</v>
      </c>
      <c r="G34" s="5"/>
      <c r="H34" s="7" t="s">
        <v>221</v>
      </c>
      <c r="I34" s="7"/>
      <c r="J34" s="7">
        <v>8</v>
      </c>
      <c r="K34" s="7"/>
      <c r="L34" s="7"/>
      <c r="M34" s="7"/>
      <c r="N34" s="5"/>
      <c r="O34" s="5"/>
    </row>
    <row r="35" spans="1:15" ht="43.35" customHeight="1">
      <c r="A35" s="25" t="s">
        <v>322</v>
      </c>
      <c r="B35" s="56" t="s">
        <v>394</v>
      </c>
      <c r="C35" s="7" t="s">
        <v>21</v>
      </c>
      <c r="D35" s="7"/>
      <c r="E35" s="5" t="s">
        <v>15</v>
      </c>
      <c r="F35" s="5" t="s">
        <v>14</v>
      </c>
      <c r="G35" s="5"/>
      <c r="H35" s="7" t="s">
        <v>221</v>
      </c>
      <c r="I35" s="7">
        <v>6</v>
      </c>
      <c r="J35" s="7">
        <v>15</v>
      </c>
      <c r="K35" s="7"/>
      <c r="L35" s="7"/>
      <c r="M35" s="7"/>
      <c r="N35" s="5"/>
      <c r="O35" s="5"/>
    </row>
    <row r="36" spans="1:15" ht="43.35" customHeight="1">
      <c r="A36" s="25">
        <v>7</v>
      </c>
      <c r="B36" s="29" t="s">
        <v>395</v>
      </c>
      <c r="C36" s="7" t="s">
        <v>12</v>
      </c>
      <c r="D36" s="7">
        <v>3</v>
      </c>
      <c r="E36" s="5" t="s">
        <v>15</v>
      </c>
      <c r="F36" s="5" t="s">
        <v>14</v>
      </c>
      <c r="G36" s="5"/>
      <c r="H36" s="7" t="s">
        <v>221</v>
      </c>
      <c r="I36" s="7"/>
      <c r="J36" s="7"/>
      <c r="K36" s="7"/>
      <c r="L36" s="7"/>
      <c r="M36" s="7"/>
      <c r="N36" s="5"/>
      <c r="O36" s="5"/>
    </row>
    <row r="37" spans="1:15" ht="43.35" customHeight="1">
      <c r="A37" s="25" t="s">
        <v>325</v>
      </c>
      <c r="B37" s="53" t="s">
        <v>396</v>
      </c>
      <c r="C37" s="7" t="s">
        <v>21</v>
      </c>
      <c r="D37" s="7"/>
      <c r="E37" s="5" t="s">
        <v>15</v>
      </c>
      <c r="F37" s="5" t="s">
        <v>14</v>
      </c>
      <c r="G37" s="5"/>
      <c r="H37" s="7" t="s">
        <v>221</v>
      </c>
      <c r="I37" s="7">
        <v>10</v>
      </c>
      <c r="J37" s="7">
        <v>5</v>
      </c>
      <c r="K37" s="7"/>
      <c r="L37" s="7"/>
      <c r="M37" s="7" t="s">
        <v>22</v>
      </c>
      <c r="N37" s="5" t="s">
        <v>293</v>
      </c>
      <c r="O37" s="5"/>
    </row>
    <row r="38" spans="1:15" ht="43.35" customHeight="1">
      <c r="A38" s="25" t="s">
        <v>327</v>
      </c>
      <c r="B38" s="57" t="s">
        <v>397</v>
      </c>
      <c r="C38" s="7" t="s">
        <v>21</v>
      </c>
      <c r="D38" s="7"/>
      <c r="E38" s="5" t="s">
        <v>15</v>
      </c>
      <c r="F38" s="5" t="s">
        <v>14</v>
      </c>
      <c r="G38" s="5"/>
      <c r="H38" s="7" t="s">
        <v>221</v>
      </c>
      <c r="I38" s="7">
        <v>6</v>
      </c>
      <c r="J38" s="7">
        <v>9</v>
      </c>
      <c r="K38" s="7"/>
      <c r="L38" s="7"/>
      <c r="M38" s="7" t="s">
        <v>22</v>
      </c>
      <c r="N38" s="5" t="s">
        <v>293</v>
      </c>
      <c r="O38" s="5"/>
    </row>
    <row r="39" spans="1:15" ht="43.35" customHeight="1">
      <c r="A39" s="25">
        <v>8</v>
      </c>
      <c r="B39" s="29" t="s">
        <v>398</v>
      </c>
      <c r="C39" s="7" t="s">
        <v>12</v>
      </c>
      <c r="D39" s="7">
        <v>3</v>
      </c>
      <c r="E39" s="5" t="s">
        <v>15</v>
      </c>
      <c r="F39" s="5" t="s">
        <v>14</v>
      </c>
      <c r="G39" s="5"/>
      <c r="H39" s="7" t="s">
        <v>221</v>
      </c>
      <c r="I39" s="7"/>
      <c r="J39" s="7"/>
      <c r="K39" s="7"/>
      <c r="L39" s="7"/>
      <c r="M39" s="7"/>
      <c r="N39" s="5"/>
      <c r="O39" s="5"/>
    </row>
    <row r="40" spans="1:15" ht="43.35" customHeight="1">
      <c r="A40" s="25" t="s">
        <v>399</v>
      </c>
      <c r="B40" s="56" t="s">
        <v>400</v>
      </c>
      <c r="C40" s="7" t="s">
        <v>21</v>
      </c>
      <c r="D40" s="7"/>
      <c r="E40" s="5" t="s">
        <v>15</v>
      </c>
      <c r="F40" s="5" t="s">
        <v>14</v>
      </c>
      <c r="G40" s="5"/>
      <c r="H40" s="7" t="s">
        <v>221</v>
      </c>
      <c r="I40" s="7">
        <v>6</v>
      </c>
      <c r="J40" s="7">
        <v>10</v>
      </c>
      <c r="K40" s="7"/>
      <c r="L40" s="7"/>
      <c r="M40" s="7"/>
      <c r="N40" s="5"/>
      <c r="O40" s="5"/>
    </row>
    <row r="41" spans="1:15" ht="43.35" customHeight="1">
      <c r="A41" s="25" t="s">
        <v>401</v>
      </c>
      <c r="B41" s="53" t="s">
        <v>402</v>
      </c>
      <c r="C41" s="7" t="s">
        <v>21</v>
      </c>
      <c r="D41" s="7"/>
      <c r="E41" s="5" t="s">
        <v>15</v>
      </c>
      <c r="F41" s="5" t="s">
        <v>14</v>
      </c>
      <c r="G41" s="5"/>
      <c r="H41" s="7" t="s">
        <v>221</v>
      </c>
      <c r="I41" s="7">
        <v>10</v>
      </c>
      <c r="J41" s="7">
        <v>5</v>
      </c>
      <c r="K41" s="7"/>
      <c r="L41" s="7"/>
      <c r="M41" s="7" t="s">
        <v>22</v>
      </c>
      <c r="N41" s="5" t="s">
        <v>293</v>
      </c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47" priority="1">
      <formula>$C1="Option"</formula>
    </cfRule>
  </conditionalFormatting>
  <conditionalFormatting sqref="A1:O9 A10:E10 K10:O11 A11:D11 A12:O12 A13:H13 J13:O16 A14:F14 A15:H15 A16:F16 A17:O999">
    <cfRule type="expression" dxfId="46" priority="5">
      <formula>$F1="Modification"</formula>
    </cfRule>
    <cfRule type="expression" dxfId="45" priority="6">
      <formula>$F1="Création"</formula>
    </cfRule>
  </conditionalFormatting>
  <conditionalFormatting sqref="A1:O9 K10:O11 A12:O12 J13:O16 A17:O999 A10:E10 A11:D11 A13:H13 A14:F14 A15:H15 A16:F16">
    <cfRule type="expression" dxfId="44" priority="4">
      <formula>$F1="Fermeture"</formula>
    </cfRule>
  </conditionalFormatting>
  <conditionalFormatting sqref="N1:N999">
    <cfRule type="expression" dxfId="43" priority="3">
      <formula>$M1="Porteuse"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topLeftCell="A13" zoomScaleNormal="100" workbookViewId="0">
      <selection activeCell="J15" sqref="J15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12"/>
      <c r="B1" s="112"/>
      <c r="C1" s="112"/>
      <c r="D1" s="112"/>
      <c r="E1" s="112"/>
      <c r="F1" s="112"/>
      <c r="G1" s="112"/>
      <c r="H1" s="112"/>
      <c r="I1" s="112"/>
      <c r="J1" s="38"/>
    </row>
    <row r="2" spans="1:19">
      <c r="A2" s="112"/>
      <c r="B2" s="112"/>
      <c r="C2" s="112"/>
      <c r="D2" s="112"/>
      <c r="E2" s="112"/>
      <c r="F2" s="112"/>
      <c r="G2" s="112"/>
      <c r="H2" s="112"/>
      <c r="I2" s="112"/>
      <c r="J2" s="38"/>
    </row>
    <row r="3" spans="1:19">
      <c r="A3" s="112"/>
      <c r="B3" s="112"/>
      <c r="C3" s="112"/>
      <c r="D3" s="112"/>
      <c r="E3" s="112"/>
      <c r="F3" s="112"/>
      <c r="G3" s="112"/>
      <c r="H3" s="112"/>
      <c r="I3" s="112"/>
      <c r="J3" s="38"/>
    </row>
    <row r="4" spans="1:19">
      <c r="A4" s="112"/>
      <c r="B4" s="112"/>
      <c r="C4" s="112"/>
      <c r="D4" s="112"/>
      <c r="E4" s="112"/>
      <c r="F4" s="112"/>
      <c r="G4" s="112"/>
      <c r="H4" s="112"/>
      <c r="I4" s="112"/>
      <c r="J4" s="38"/>
    </row>
    <row r="5" spans="1:19">
      <c r="A5" s="112"/>
      <c r="B5" s="112"/>
      <c r="C5" s="112"/>
      <c r="D5" s="112"/>
      <c r="E5" s="112"/>
      <c r="F5" s="112"/>
      <c r="G5" s="112"/>
      <c r="H5" s="112"/>
      <c r="I5" s="112"/>
      <c r="J5" s="38"/>
    </row>
    <row r="6" spans="1:19">
      <c r="A6" s="112"/>
      <c r="B6" s="112"/>
      <c r="C6" s="112"/>
      <c r="D6" s="112"/>
      <c r="E6" s="112"/>
      <c r="F6" s="112"/>
      <c r="G6" s="112"/>
      <c r="H6" s="112"/>
      <c r="I6" s="112"/>
      <c r="J6" s="38"/>
    </row>
    <row r="7" spans="1:19" ht="14.45" customHeight="1">
      <c r="A7" s="137" t="s">
        <v>329</v>
      </c>
      <c r="B7" s="136" t="str">
        <f>'Fiche Générale'!B2</f>
        <v>ODYSSEE</v>
      </c>
      <c r="C7" s="97" t="s">
        <v>268</v>
      </c>
      <c r="D7" s="97"/>
      <c r="E7" s="134" t="str">
        <f>'Fiche Générale'!B3</f>
        <v>Information et médiation scientifique et technique</v>
      </c>
      <c r="F7" s="135"/>
      <c r="G7" s="97" t="s">
        <v>330</v>
      </c>
      <c r="H7" s="136" t="str">
        <f>'Fiche Générale'!B4</f>
        <v>-</v>
      </c>
      <c r="I7" s="136"/>
      <c r="J7" s="39"/>
      <c r="K7" s="23"/>
    </row>
    <row r="8" spans="1:19" ht="14.45" customHeight="1">
      <c r="A8" s="138"/>
      <c r="B8" s="136"/>
      <c r="C8" s="97"/>
      <c r="D8" s="97"/>
      <c r="E8" s="134"/>
      <c r="F8" s="135"/>
      <c r="G8" s="97"/>
      <c r="H8" s="136"/>
      <c r="I8" s="136"/>
      <c r="J8" s="39"/>
      <c r="K8" s="23"/>
    </row>
    <row r="9" spans="1:19" ht="14.45" customHeight="1">
      <c r="A9" s="138"/>
      <c r="B9" s="136"/>
      <c r="C9" s="97"/>
      <c r="D9" s="97"/>
      <c r="E9" s="134"/>
      <c r="F9" s="135"/>
      <c r="G9" s="97"/>
      <c r="H9" s="136"/>
      <c r="I9" s="136"/>
      <c r="J9" s="39"/>
      <c r="K9" s="23"/>
    </row>
    <row r="10" spans="1:19" ht="14.45" customHeight="1">
      <c r="A10" s="138"/>
      <c r="B10" s="136"/>
      <c r="C10" s="98" t="s">
        <v>270</v>
      </c>
      <c r="D10" s="98"/>
      <c r="E10" s="105" t="str">
        <f>'Fiche Générale'!C12</f>
        <v>Journalisme environnemental et de la transition</v>
      </c>
      <c r="F10" s="106"/>
      <c r="G10" s="106"/>
      <c r="H10" s="106"/>
      <c r="I10" s="107"/>
      <c r="J10" s="40"/>
      <c r="K10" s="23"/>
    </row>
    <row r="11" spans="1:19" ht="14.45" customHeight="1">
      <c r="A11" s="139"/>
      <c r="B11" s="136"/>
      <c r="C11" s="98"/>
      <c r="D11" s="98"/>
      <c r="E11" s="108"/>
      <c r="F11" s="109"/>
      <c r="G11" s="109"/>
      <c r="H11" s="109"/>
      <c r="I11" s="110"/>
      <c r="J11" s="40"/>
      <c r="K11" s="23"/>
    </row>
    <row r="12" spans="1:19">
      <c r="C12" s="18"/>
      <c r="I12" s="13"/>
      <c r="J12" s="13"/>
      <c r="M12" s="114" t="s">
        <v>331</v>
      </c>
      <c r="N12" s="115"/>
      <c r="O12" s="130"/>
      <c r="P12" s="114" t="s">
        <v>332</v>
      </c>
      <c r="Q12" s="115"/>
      <c r="R12" s="115"/>
      <c r="S12" s="130"/>
    </row>
    <row r="13" spans="1:19">
      <c r="A13" s="118" t="s">
        <v>271</v>
      </c>
      <c r="B13" s="60" t="str">
        <f>'S3 Maquette'!B13:B14</f>
        <v>2ème Année</v>
      </c>
      <c r="C13" s="60"/>
      <c r="D13" s="118" t="s">
        <v>333</v>
      </c>
      <c r="E13" s="120">
        <f>'S3 Maquette'!E13:F14</f>
        <v>0</v>
      </c>
      <c r="F13" s="120"/>
      <c r="G13" s="120"/>
      <c r="H13" s="113" t="s">
        <v>334</v>
      </c>
      <c r="I13" s="113"/>
      <c r="J13" s="41"/>
      <c r="M13" s="116"/>
      <c r="N13" s="117"/>
      <c r="O13" s="131"/>
      <c r="P13" s="116"/>
      <c r="Q13" s="117"/>
      <c r="R13" s="117"/>
      <c r="S13" s="131"/>
    </row>
    <row r="14" spans="1:19">
      <c r="A14" s="119"/>
      <c r="B14" s="60"/>
      <c r="C14" s="60"/>
      <c r="D14" s="119"/>
      <c r="E14" s="120"/>
      <c r="F14" s="120"/>
      <c r="G14" s="120"/>
      <c r="H14" s="113"/>
      <c r="I14" s="113"/>
      <c r="J14" s="41"/>
      <c r="M14" s="113" t="s">
        <v>335</v>
      </c>
      <c r="N14" s="114" t="s">
        <v>336</v>
      </c>
      <c r="O14" s="130"/>
      <c r="P14" s="112"/>
      <c r="Q14" s="121"/>
      <c r="R14" s="124"/>
      <c r="S14" s="118"/>
    </row>
    <row r="15" spans="1:19">
      <c r="A15" s="118" t="s">
        <v>337</v>
      </c>
      <c r="B15" s="62" t="str">
        <f>'S3 Maquette'!B15:B16</f>
        <v>Semestre 3</v>
      </c>
      <c r="C15" s="63"/>
      <c r="D15" s="118" t="s">
        <v>338</v>
      </c>
      <c r="E15" s="120">
        <f>'S3 Maquette'!E15:F16</f>
        <v>0</v>
      </c>
      <c r="F15" s="120"/>
      <c r="G15" s="120"/>
      <c r="H15" s="126" t="str">
        <f>'Fiche Générale'!B5</f>
        <v>Session Unique</v>
      </c>
      <c r="I15" s="127"/>
      <c r="J15" s="42"/>
      <c r="M15" s="113"/>
      <c r="N15" s="132"/>
      <c r="O15" s="133"/>
      <c r="P15" s="112"/>
      <c r="Q15" s="122"/>
      <c r="R15" s="124"/>
      <c r="S15" s="125"/>
    </row>
    <row r="16" spans="1:19">
      <c r="A16" s="119"/>
      <c r="B16" s="65"/>
      <c r="C16" s="66"/>
      <c r="D16" s="119"/>
      <c r="E16" s="120"/>
      <c r="F16" s="120"/>
      <c r="G16" s="120"/>
      <c r="H16" s="128"/>
      <c r="I16" s="129"/>
      <c r="J16" s="42"/>
      <c r="M16" s="113"/>
      <c r="N16" s="132"/>
      <c r="O16" s="133"/>
      <c r="P16" s="112"/>
      <c r="Q16" s="122"/>
      <c r="R16" s="124"/>
      <c r="S16" s="125"/>
    </row>
    <row r="17" spans="1:20">
      <c r="L17" s="19"/>
      <c r="M17" s="113"/>
      <c r="N17" s="116"/>
      <c r="O17" s="131"/>
      <c r="P17" s="112"/>
      <c r="Q17" s="123"/>
      <c r="R17" s="124"/>
      <c r="S17" s="119"/>
    </row>
    <row r="18" spans="1:20" ht="59.45" customHeight="1">
      <c r="A18" s="3" t="s">
        <v>339</v>
      </c>
      <c r="B18" s="43" t="s">
        <v>340</v>
      </c>
      <c r="C18" s="3" t="s">
        <v>5</v>
      </c>
      <c r="D18" s="3" t="s">
        <v>341</v>
      </c>
      <c r="E18" s="3" t="s">
        <v>342</v>
      </c>
      <c r="F18" s="3" t="s">
        <v>343</v>
      </c>
      <c r="G18" s="3" t="s">
        <v>344</v>
      </c>
      <c r="H18" s="3" t="s">
        <v>345</v>
      </c>
      <c r="I18" s="3" t="s">
        <v>346</v>
      </c>
      <c r="J18" s="3" t="s">
        <v>347</v>
      </c>
      <c r="K18" s="3" t="s">
        <v>348</v>
      </c>
      <c r="L18" s="3" t="s">
        <v>349</v>
      </c>
      <c r="M18" s="3" t="s">
        <v>350</v>
      </c>
      <c r="N18" s="3" t="s">
        <v>340</v>
      </c>
      <c r="O18" s="3" t="s">
        <v>351</v>
      </c>
      <c r="P18" s="3" t="s">
        <v>352</v>
      </c>
      <c r="Q18" s="3" t="s">
        <v>340</v>
      </c>
      <c r="R18" s="3" t="s">
        <v>351</v>
      </c>
      <c r="S18" s="4" t="s">
        <v>353</v>
      </c>
      <c r="T18" s="4" t="s">
        <v>354</v>
      </c>
    </row>
    <row r="19" spans="1:20" ht="30.6" customHeight="1">
      <c r="A19" s="47" t="str">
        <f>'S3 Maquette'!B19</f>
        <v>SWITCH ODYSSEE</v>
      </c>
      <c r="B19" s="47">
        <f>'S3 Maquette'!C19</f>
        <v>0</v>
      </c>
      <c r="C19" s="46" t="str">
        <f>'S3 Maquette'!F19</f>
        <v>Création</v>
      </c>
      <c r="D19" s="7">
        <v>3</v>
      </c>
      <c r="E19" s="7" t="s">
        <v>355</v>
      </c>
      <c r="F19" s="7" t="s">
        <v>355</v>
      </c>
      <c r="G19" s="44" t="s">
        <v>355</v>
      </c>
      <c r="H19" s="44" t="s">
        <v>355</v>
      </c>
      <c r="I19" s="44" t="s">
        <v>355</v>
      </c>
      <c r="J19" s="44"/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'S3 Maquette'!B20</f>
        <v>Projet Greenwatching S3</v>
      </c>
      <c r="B20" s="47" t="str">
        <f>'S3 Maquette'!C20</f>
        <v>UE</v>
      </c>
      <c r="C20" s="46" t="str">
        <f>'S3 Maquette'!F20</f>
        <v>Création</v>
      </c>
      <c r="D20" s="7">
        <v>6</v>
      </c>
      <c r="E20" s="7" t="s">
        <v>355</v>
      </c>
      <c r="F20" s="7" t="s">
        <v>355</v>
      </c>
      <c r="G20" s="44" t="s">
        <v>355</v>
      </c>
      <c r="H20" s="44" t="s">
        <v>355</v>
      </c>
      <c r="I20" s="44" t="s">
        <v>355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'S3 Maquette'!B21</f>
        <v>PPR Stage et mémoire de recherche S3</v>
      </c>
      <c r="B21" s="47" t="str">
        <f>'S3 Maquette'!C21</f>
        <v>UE</v>
      </c>
      <c r="C21" s="46" t="str">
        <f>'S3 Maquette'!F21</f>
        <v>Création</v>
      </c>
      <c r="D21" s="7">
        <v>3</v>
      </c>
      <c r="E21" s="7" t="s">
        <v>355</v>
      </c>
      <c r="F21" s="7" t="s">
        <v>355</v>
      </c>
      <c r="G21" s="44" t="s">
        <v>355</v>
      </c>
      <c r="H21" s="44" t="s">
        <v>355</v>
      </c>
      <c r="I21" s="44" t="s">
        <v>355</v>
      </c>
      <c r="J21" s="44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1"/>
    </row>
    <row r="22" spans="1:20" ht="30.6" customHeight="1">
      <c r="A22" s="47" t="str">
        <f>'S3 Maquette'!B22</f>
        <v>Anglais</v>
      </c>
      <c r="B22" s="47" t="str">
        <f>'S3 Maquette'!C22</f>
        <v>ECUE</v>
      </c>
      <c r="C22" s="46" t="str">
        <f>'S3 Maquette'!F22</f>
        <v>Modification</v>
      </c>
      <c r="D22" s="7">
        <v>1</v>
      </c>
      <c r="E22" s="7" t="s">
        <v>355</v>
      </c>
      <c r="F22" s="7" t="s">
        <v>355</v>
      </c>
      <c r="G22" s="44" t="s">
        <v>355</v>
      </c>
      <c r="H22" s="44" t="s">
        <v>355</v>
      </c>
      <c r="I22" s="44" t="s">
        <v>355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6" customHeight="1">
      <c r="A23" s="47" t="str">
        <f>'S3 Maquette'!B23</f>
        <v>Méthodologie</v>
      </c>
      <c r="B23" s="47" t="str">
        <f>'S3 Maquette'!C23</f>
        <v>ECUE</v>
      </c>
      <c r="C23" s="46" t="str">
        <f>'S3 Maquette'!F23</f>
        <v>Création</v>
      </c>
      <c r="D23" s="7">
        <v>2</v>
      </c>
      <c r="E23" s="7" t="s">
        <v>355</v>
      </c>
      <c r="F23" s="7" t="s">
        <v>355</v>
      </c>
      <c r="G23" s="44" t="s">
        <v>355</v>
      </c>
      <c r="H23" s="44" t="s">
        <v>355</v>
      </c>
      <c r="I23" s="44" t="s">
        <v>355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'S3 Maquette'!B24</f>
        <v>Fondamentaux de l'environnement et de l'écologie S3</v>
      </c>
      <c r="B24" s="47" t="str">
        <f>'S3 Maquette'!C24</f>
        <v>UE</v>
      </c>
      <c r="C24" s="46" t="str">
        <f>'S3 Maquette'!F24</f>
        <v>Création</v>
      </c>
      <c r="D24" s="7">
        <v>6</v>
      </c>
      <c r="E24" s="7" t="s">
        <v>355</v>
      </c>
      <c r="F24" s="7" t="s">
        <v>355</v>
      </c>
      <c r="G24" s="44" t="s">
        <v>355</v>
      </c>
      <c r="H24" s="44" t="s">
        <v>355</v>
      </c>
      <c r="I24" s="44" t="s">
        <v>355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'S3 Maquette'!B25</f>
        <v xml:space="preserve">Gestion de l'environnement et des risques (avec intervention des professionnels du territoire) </v>
      </c>
      <c r="B25" s="47" t="str">
        <f>'S3 Maquette'!C25</f>
        <v>ECUE</v>
      </c>
      <c r="C25" s="46" t="str">
        <f>'S3 Maquette'!F25</f>
        <v>Création</v>
      </c>
      <c r="D25" s="7">
        <v>3</v>
      </c>
      <c r="E25" s="7" t="s">
        <v>355</v>
      </c>
      <c r="F25" s="7" t="s">
        <v>355</v>
      </c>
      <c r="G25" s="44" t="s">
        <v>355</v>
      </c>
      <c r="H25" s="44" t="s">
        <v>355</v>
      </c>
      <c r="I25" s="44" t="s">
        <v>355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6" customHeight="1">
      <c r="A26" s="47" t="str">
        <f>'S3 Maquette'!B26</f>
        <v>Ethique et droit de l'environnement (et communs)</v>
      </c>
      <c r="B26" s="47" t="str">
        <f>'S3 Maquette'!C26</f>
        <v>ECUE</v>
      </c>
      <c r="C26" s="46" t="str">
        <f>'S3 Maquette'!F26</f>
        <v>Création</v>
      </c>
      <c r="D26" s="7">
        <v>1.5</v>
      </c>
      <c r="E26" s="7" t="s">
        <v>355</v>
      </c>
      <c r="F26" s="7" t="s">
        <v>355</v>
      </c>
      <c r="G26" s="44" t="s">
        <v>355</v>
      </c>
      <c r="H26" s="44" t="s">
        <v>355</v>
      </c>
      <c r="I26" s="44" t="s">
        <v>355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'S3 Maquette'!B27</f>
        <v>Ecopsychologie</v>
      </c>
      <c r="B27" s="47" t="str">
        <f>'S3 Maquette'!C27</f>
        <v>ECUE</v>
      </c>
      <c r="C27" s="46" t="str">
        <f>'S3 Maquette'!F27</f>
        <v>Création</v>
      </c>
      <c r="D27" s="7">
        <v>1.5</v>
      </c>
      <c r="E27" s="7" t="s">
        <v>355</v>
      </c>
      <c r="F27" s="7" t="s">
        <v>355</v>
      </c>
      <c r="G27" s="44" t="s">
        <v>355</v>
      </c>
      <c r="H27" s="44" t="s">
        <v>355</v>
      </c>
      <c r="I27" s="44" t="s">
        <v>355</v>
      </c>
      <c r="J27" s="44"/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2"/>
      <c r="T27" s="1"/>
    </row>
    <row r="28" spans="1:20" ht="30.6" customHeight="1">
      <c r="A28" s="47" t="str">
        <f>'S3 Maquette'!B28</f>
        <v>Les outils de l'information</v>
      </c>
      <c r="B28" s="47" t="str">
        <f>'S3 Maquette'!C28</f>
        <v>UE</v>
      </c>
      <c r="C28" s="46" t="str">
        <f>'S3 Maquette'!F28</f>
        <v>Création</v>
      </c>
      <c r="D28" s="7">
        <v>3</v>
      </c>
      <c r="E28" s="7" t="s">
        <v>355</v>
      </c>
      <c r="F28" s="7" t="s">
        <v>355</v>
      </c>
      <c r="G28" s="44" t="s">
        <v>355</v>
      </c>
      <c r="H28" s="44" t="s">
        <v>355</v>
      </c>
      <c r="I28" s="44" t="s">
        <v>355</v>
      </c>
      <c r="J28" s="44"/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1"/>
    </row>
    <row r="29" spans="1:20" ht="30.6" customHeight="1">
      <c r="A29" s="47" t="str">
        <f>'S3 Maquette'!B29</f>
        <v>Enquêter pour un format podcast pour un média environnemental</v>
      </c>
      <c r="B29" s="47" t="str">
        <f>'S3 Maquette'!C29</f>
        <v>ECUE</v>
      </c>
      <c r="C29" s="46" t="str">
        <f>'S3 Maquette'!F29</f>
        <v>Création</v>
      </c>
      <c r="D29" s="7">
        <v>1</v>
      </c>
      <c r="E29" s="7" t="s">
        <v>355</v>
      </c>
      <c r="F29" s="7" t="s">
        <v>355</v>
      </c>
      <c r="G29" s="44" t="s">
        <v>355</v>
      </c>
      <c r="H29" s="44" t="s">
        <v>355</v>
      </c>
      <c r="I29" s="44" t="s">
        <v>355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  <c r="T29" s="1"/>
    </row>
    <row r="30" spans="1:20" ht="30.6" customHeight="1">
      <c r="A30" s="47" t="str">
        <f>'S3 Maquette'!B30</f>
        <v>Optimiser le format de l'enquête au service de la compréhension du propos</v>
      </c>
      <c r="B30" s="47" t="str">
        <f>'S3 Maquette'!C30</f>
        <v>ECUE</v>
      </c>
      <c r="C30" s="46" t="str">
        <f>'S3 Maquette'!F30</f>
        <v>Création</v>
      </c>
      <c r="D30" s="7">
        <v>1</v>
      </c>
      <c r="E30" s="7" t="s">
        <v>355</v>
      </c>
      <c r="F30" s="7" t="s">
        <v>355</v>
      </c>
      <c r="G30" s="44" t="s">
        <v>355</v>
      </c>
      <c r="H30" s="44" t="s">
        <v>355</v>
      </c>
      <c r="I30" s="44" t="s">
        <v>355</v>
      </c>
      <c r="J30" s="44"/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12"/>
      <c r="T30" s="1"/>
    </row>
    <row r="31" spans="1:20" ht="30.6" customHeight="1">
      <c r="A31" s="47" t="str">
        <f>'S3 Maquette'!B31</f>
        <v>Enquêter sur le web pour traiter l'information nationale et internationale</v>
      </c>
      <c r="B31" s="47" t="str">
        <f>'S3 Maquette'!C31</f>
        <v>ECUE</v>
      </c>
      <c r="C31" s="46" t="str">
        <f>'S3 Maquette'!F31</f>
        <v>Création</v>
      </c>
      <c r="D31" s="7">
        <v>1</v>
      </c>
      <c r="E31" s="7" t="s">
        <v>355</v>
      </c>
      <c r="F31" s="7" t="s">
        <v>355</v>
      </c>
      <c r="G31" s="44" t="s">
        <v>355</v>
      </c>
      <c r="H31" s="44" t="s">
        <v>355</v>
      </c>
      <c r="I31" s="44" t="s">
        <v>355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  <c r="T31" s="1"/>
    </row>
    <row r="32" spans="1:20" ht="30.6" customHeight="1">
      <c r="A32" s="47" t="str">
        <f>'S3 Maquette'!B32</f>
        <v>Journalisme scientifique</v>
      </c>
      <c r="B32" s="47" t="str">
        <f>'S3 Maquette'!C32</f>
        <v>UE</v>
      </c>
      <c r="C32" s="46" t="str">
        <f>'S3 Maquette'!F32</f>
        <v>Création</v>
      </c>
      <c r="D32" s="7">
        <v>3</v>
      </c>
      <c r="E32" s="7" t="s">
        <v>355</v>
      </c>
      <c r="F32" s="7" t="s">
        <v>355</v>
      </c>
      <c r="G32" s="44" t="s">
        <v>355</v>
      </c>
      <c r="H32" s="44" t="s">
        <v>355</v>
      </c>
      <c r="I32" s="44" t="s">
        <v>355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'S3 Maquette'!B33</f>
        <v>Décrypter et vulgariser une communication scientifique</v>
      </c>
      <c r="B33" s="47" t="str">
        <f>'S3 Maquette'!C33</f>
        <v>ECUE</v>
      </c>
      <c r="C33" s="46" t="str">
        <f>'S3 Maquette'!F33</f>
        <v>Création</v>
      </c>
      <c r="D33" s="7">
        <v>1</v>
      </c>
      <c r="E33" s="7" t="s">
        <v>355</v>
      </c>
      <c r="F33" s="7" t="s">
        <v>355</v>
      </c>
      <c r="G33" s="44" t="s">
        <v>355</v>
      </c>
      <c r="H33" s="44" t="s">
        <v>355</v>
      </c>
      <c r="I33" s="44" t="s">
        <v>355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  <c r="T33" s="1"/>
    </row>
    <row r="34" spans="1:20" ht="30.6" customHeight="1">
      <c r="A34" s="47" t="str">
        <f>'S3 Maquette'!B34</f>
        <v>Limites et précautions avant la diffusion d'une information scientifique</v>
      </c>
      <c r="B34" s="47" t="str">
        <f>'S3 Maquette'!C34</f>
        <v>ECUE</v>
      </c>
      <c r="C34" s="46" t="str">
        <f>'S3 Maquette'!F34</f>
        <v>Création</v>
      </c>
      <c r="D34" s="7">
        <v>1</v>
      </c>
      <c r="E34" s="7" t="s">
        <v>355</v>
      </c>
      <c r="F34" s="7" t="s">
        <v>355</v>
      </c>
      <c r="G34" s="44" t="s">
        <v>355</v>
      </c>
      <c r="H34" s="44" t="s">
        <v>355</v>
      </c>
      <c r="I34" s="44" t="s">
        <v>355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'S3 Maquette'!B35</f>
        <v>Data viz et OSINT</v>
      </c>
      <c r="B35" s="47" t="str">
        <f>'S3 Maquette'!C35</f>
        <v>ECUE</v>
      </c>
      <c r="C35" s="46" t="str">
        <f>'S3 Maquette'!F35</f>
        <v>Création</v>
      </c>
      <c r="D35" s="7">
        <v>1</v>
      </c>
      <c r="E35" s="7" t="s">
        <v>355</v>
      </c>
      <c r="F35" s="7" t="s">
        <v>355</v>
      </c>
      <c r="G35" s="44" t="s">
        <v>355</v>
      </c>
      <c r="H35" s="44" t="s">
        <v>355</v>
      </c>
      <c r="I35" s="44" t="s">
        <v>355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  <c r="T35" s="1"/>
    </row>
    <row r="36" spans="1:20" ht="30.6" customHeight="1">
      <c r="A36" s="47" t="str">
        <f>'S3 Maquette'!B36</f>
        <v>Communications des transitions</v>
      </c>
      <c r="B36" s="47" t="str">
        <f>'S3 Maquette'!C36</f>
        <v>UE</v>
      </c>
      <c r="C36" s="46" t="str">
        <f>'S3 Maquette'!F36</f>
        <v>Création</v>
      </c>
      <c r="D36" s="7">
        <v>3</v>
      </c>
      <c r="E36" s="7" t="s">
        <v>355</v>
      </c>
      <c r="F36" s="7" t="s">
        <v>355</v>
      </c>
      <c r="G36" s="44" t="s">
        <v>355</v>
      </c>
      <c r="H36" s="44" t="s">
        <v>355</v>
      </c>
      <c r="I36" s="44" t="s">
        <v>355</v>
      </c>
      <c r="J36" s="44"/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12"/>
      <c r="T36" s="1"/>
    </row>
    <row r="37" spans="1:20" ht="30.6" customHeight="1">
      <c r="A37" s="47" t="str">
        <f>'S3 Maquette'!B37</f>
        <v>Acceptabilité sociale des innovations</v>
      </c>
      <c r="B37" s="47" t="str">
        <f>'S3 Maquette'!C37</f>
        <v>ECUE</v>
      </c>
      <c r="C37" s="46" t="str">
        <f>'S3 Maquette'!F37</f>
        <v>Création</v>
      </c>
      <c r="D37" s="7">
        <v>1.5</v>
      </c>
      <c r="E37" s="7" t="s">
        <v>355</v>
      </c>
      <c r="F37" s="7" t="s">
        <v>355</v>
      </c>
      <c r="G37" s="44" t="s">
        <v>355</v>
      </c>
      <c r="H37" s="44" t="s">
        <v>355</v>
      </c>
      <c r="I37" s="44" t="s">
        <v>355</v>
      </c>
      <c r="J37" s="44"/>
      <c r="K37" s="44" t="s">
        <v>9</v>
      </c>
      <c r="L37" s="44"/>
      <c r="M37" s="44">
        <v>2</v>
      </c>
      <c r="N37" s="44"/>
      <c r="O37" s="44"/>
      <c r="P37" s="44"/>
      <c r="Q37" s="44"/>
      <c r="R37" s="44"/>
      <c r="S37" s="12"/>
      <c r="T37" s="1"/>
    </row>
    <row r="38" spans="1:20" ht="30.6" customHeight="1">
      <c r="A38" s="47" t="str">
        <f>'S3 Maquette'!B38</f>
        <v>Communication sensible et communication de crise</v>
      </c>
      <c r="B38" s="47" t="str">
        <f>'S3 Maquette'!C38</f>
        <v>ECUE</v>
      </c>
      <c r="C38" s="46" t="str">
        <f>'S3 Maquette'!F38</f>
        <v>Création</v>
      </c>
      <c r="D38" s="7">
        <v>1.5</v>
      </c>
      <c r="E38" s="7" t="s">
        <v>355</v>
      </c>
      <c r="F38" s="7" t="s">
        <v>355</v>
      </c>
      <c r="G38" s="44" t="s">
        <v>355</v>
      </c>
      <c r="H38" s="44" t="s">
        <v>355</v>
      </c>
      <c r="I38" s="44" t="s">
        <v>355</v>
      </c>
      <c r="J38" s="45"/>
      <c r="K38" s="44" t="s">
        <v>9</v>
      </c>
      <c r="L38" s="45"/>
      <c r="M38" s="44">
        <v>2</v>
      </c>
      <c r="N38" s="45"/>
      <c r="O38" s="45"/>
      <c r="P38" s="45"/>
      <c r="Q38" s="45"/>
      <c r="R38" s="45"/>
      <c r="S38" s="12"/>
      <c r="T38" s="1"/>
    </row>
    <row r="39" spans="1:20" ht="30.6" customHeight="1">
      <c r="A39" s="47" t="str">
        <f>'S3 Maquette'!B39</f>
        <v>Dimension politique, économique et sociale du journalisme environnemental S3</v>
      </c>
      <c r="B39" s="47" t="str">
        <f>'S3 Maquette'!C39</f>
        <v>UE</v>
      </c>
      <c r="C39" s="46" t="str">
        <f>'S3 Maquette'!F39</f>
        <v>Création</v>
      </c>
      <c r="D39" s="7">
        <v>3</v>
      </c>
      <c r="E39" s="7" t="s">
        <v>355</v>
      </c>
      <c r="F39" s="7" t="s">
        <v>355</v>
      </c>
      <c r="G39" s="44" t="s">
        <v>355</v>
      </c>
      <c r="H39" s="44" t="s">
        <v>355</v>
      </c>
      <c r="I39" s="44" t="s">
        <v>355</v>
      </c>
      <c r="J39" s="45"/>
      <c r="K39" s="44" t="s">
        <v>9</v>
      </c>
      <c r="L39" s="45"/>
      <c r="M39" s="44">
        <v>2</v>
      </c>
      <c r="N39" s="45"/>
      <c r="O39" s="45"/>
      <c r="P39" s="45"/>
      <c r="Q39" s="45"/>
      <c r="R39" s="45"/>
      <c r="S39" s="12"/>
      <c r="T39" s="1"/>
    </row>
    <row r="40" spans="1:20" ht="30.6" customHeight="1">
      <c r="A40" s="47" t="str">
        <f>'S3 Maquette'!B40</f>
        <v>Les mouvements environnementaux contestataires</v>
      </c>
      <c r="B40" s="47" t="str">
        <f>'S3 Maquette'!C40</f>
        <v>ECUE</v>
      </c>
      <c r="C40" s="46" t="str">
        <f>'S3 Maquette'!F40</f>
        <v>Création</v>
      </c>
      <c r="D40" s="7">
        <v>1</v>
      </c>
      <c r="E40" s="7" t="s">
        <v>355</v>
      </c>
      <c r="F40" s="7" t="s">
        <v>355</v>
      </c>
      <c r="G40" s="44" t="s">
        <v>355</v>
      </c>
      <c r="H40" s="44" t="s">
        <v>355</v>
      </c>
      <c r="I40" s="44" t="s">
        <v>355</v>
      </c>
      <c r="J40" s="45"/>
      <c r="K40" s="44" t="s">
        <v>9</v>
      </c>
      <c r="L40" s="45"/>
      <c r="M40" s="44">
        <v>2</v>
      </c>
      <c r="N40" s="45"/>
      <c r="O40" s="45"/>
      <c r="P40" s="45"/>
      <c r="Q40" s="45"/>
      <c r="R40" s="45"/>
      <c r="S40" s="12"/>
      <c r="T40" s="1"/>
    </row>
    <row r="41" spans="1:20" ht="30.6" customHeight="1">
      <c r="A41" s="47" t="str">
        <f>'S3 Maquette'!B41</f>
        <v>Critique des médias et culture numérique</v>
      </c>
      <c r="B41" s="47" t="str">
        <f>'S3 Maquette'!C41</f>
        <v>ECUE</v>
      </c>
      <c r="C41" s="46" t="str">
        <f>'S3 Maquette'!F41</f>
        <v>Création</v>
      </c>
      <c r="D41" s="7">
        <v>2</v>
      </c>
      <c r="E41" s="7" t="s">
        <v>355</v>
      </c>
      <c r="F41" s="7" t="s">
        <v>355</v>
      </c>
      <c r="G41" s="44" t="s">
        <v>355</v>
      </c>
      <c r="H41" s="44" t="s">
        <v>355</v>
      </c>
      <c r="I41" s="44" t="s">
        <v>355</v>
      </c>
      <c r="J41" s="45"/>
      <c r="K41" s="44" t="s">
        <v>9</v>
      </c>
      <c r="L41" s="45"/>
      <c r="M41" s="44">
        <v>2</v>
      </c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42" priority="7">
      <formula>$C1="Parcours Pédagogique"</formula>
    </cfRule>
    <cfRule type="expression" dxfId="41" priority="8">
      <formula>$C1="BLOC"</formula>
    </cfRule>
    <cfRule type="expression" dxfId="40" priority="9">
      <formula>$C1="OPTION"</formula>
    </cfRule>
  </conditionalFormatting>
  <conditionalFormatting sqref="A18:S300 T18">
    <cfRule type="expression" dxfId="39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38" priority="13">
      <formula>$D1="Modification"</formula>
    </cfRule>
    <cfRule type="expression" dxfId="37" priority="14">
      <formula>$D1="Création"</formula>
    </cfRule>
    <cfRule type="expression" dxfId="36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35" priority="12">
      <formula>$D1="Modification MCC"</formula>
    </cfRule>
  </conditionalFormatting>
  <conditionalFormatting sqref="J1:J999">
    <cfRule type="expression" dxfId="34" priority="4">
      <formula>$I1="NON"</formula>
    </cfRule>
  </conditionalFormatting>
  <conditionalFormatting sqref="L18:L300">
    <cfRule type="expression" dxfId="33" priority="10">
      <formula>$K18="CT (Contrôle terminal)"</formula>
    </cfRule>
    <cfRule type="expression" dxfId="32" priority="11">
      <formula>$K18="CCI (CC Intégral)"</formula>
    </cfRule>
  </conditionalFormatting>
  <conditionalFormatting sqref="M1:M999">
    <cfRule type="expression" dxfId="31" priority="6">
      <formula>$K1="CT (Contrôle terminal)"</formula>
    </cfRule>
  </conditionalFormatting>
  <conditionalFormatting sqref="N1:O999">
    <cfRule type="expression" dxfId="30" priority="3">
      <formula>$K1="CCI (CC Intégral)"</formula>
    </cfRule>
  </conditionalFormatting>
  <conditionalFormatting sqref="P19:S300">
    <cfRule type="expression" dxfId="29" priority="5">
      <formula>$H$15="Session Unique"</formula>
    </cfRule>
  </conditionalFormatting>
  <conditionalFormatting sqref="Q1:R999">
    <cfRule type="expression" dxfId="28" priority="1">
      <formula>$P1="Autres"</formula>
    </cfRule>
  </conditionalFormatting>
  <conditionalFormatting sqref="S1:S999 T18">
    <cfRule type="expression" dxfId="27" priority="2">
      <formula>$P1="CT (Contrôle terminal)"</formula>
    </cfRule>
  </conditionalFormatting>
  <conditionalFormatting sqref="T18 A18:S300">
    <cfRule type="expression" dxfId="26" priority="17">
      <formula>$C18="Modification"</formula>
    </cfRule>
    <cfRule type="expression" dxfId="25" priority="18">
      <formula>$C18="Création"</formula>
    </cfRule>
    <cfRule type="expression" dxfId="24" priority="19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7f2a596-85cb-4f9c-aaab-20229e603731"/>
  </ds:schemaRefs>
</ds:datastoreItem>
</file>

<file path=customXml/itemProps2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Sebastien Guinet</cp:lastModifiedBy>
  <cp:revision/>
  <dcterms:created xsi:type="dcterms:W3CDTF">2022-09-27T13:03:25Z</dcterms:created>
  <dcterms:modified xsi:type="dcterms:W3CDTF">2023-11-30T14:31:15Z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