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725982D3-4963-AA4F-84DF-5A2F4DE2BCD5}" xr6:coauthVersionLast="47" xr6:coauthVersionMax="47" xr10:uidLastSave="{00000000-0000-0000-0000-000000000000}"/>
  <bookViews>
    <workbookView xWindow="0" yWindow="500" windowWidth="51200" windowHeight="26560" activeTab="4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G5" i="21"/>
  <c r="G18" i="21" s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7" i="2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24" l="1"/>
  <c r="E7" i="18"/>
  <c r="B7" i="18"/>
  <c r="E13" i="23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<sst xmlns="http://schemas.openxmlformats.org/spreadsheetml/2006/main" count="1184" uniqueCount="428">
  <si>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</si>
  <si>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</si>
  <si>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</si>
  <si>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</si>
  <si>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</si>
  <si>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</si>
  <si>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</si>
  <si>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</si>
  <si>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</si>
  <si>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</si>
  <si>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</si>
  <si>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</si>
  <si>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</si>
  <si>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</si>
  <si>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</si>
  <si>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</si>
  <si>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</si>
  <si>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</si>
  <si>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</si>
  <si>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</si>
  <si>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</si>
  <si>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</si>
  <si>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</si>
  <si>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</si>
  <si>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</si>
  <si>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</si>
  <si>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</si>
  <si>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</si>
  <si>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</si>
  <si>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</si>
  <si>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</si>
  <si>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</si>
  <si>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</si>
  <si>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</si>
  <si>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</si>
  <si>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</si>
  <si>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</si>
  <si>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</si>
  <si>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</si>
  <si>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</si>
  <si>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</si>
  <si>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</si>
  <si>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</si>
  <si>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</si>
  <si>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</si>
  <si>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</si>
  <si>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</si>
  <si>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</si>
  <si>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</si>
  <si>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</si>
  <si>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</si>
  <si>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</si>
  <si>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</si>
  <si>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</si>
  <si>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</si>
  <si>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</si>
  <si>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</si>
  <si>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</si>
  <si>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</si>
  <si>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</si>
  <si>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</si>
  <si>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</si>
  <si>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</si>
  <si>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</si>
  <si>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</si>
  <si>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</si>
  <si>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</si>
  <si>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</si>
  <si>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</si>
  <si>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</si>
  <si>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</si>
  <si>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</si>
  <si>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</si>
  <si>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</si>
  <si>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</si>
  <si>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</si>
  <si>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</si>
  <si>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</si>
  <si>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</si>
  <si>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</si>
  <si>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</si>
  <si>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</si>
  <si>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</si>
  <si>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</si>
  <si>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</si>
  <si>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</si>
  <si>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</si>
  <si>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</si>
  <si>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</si>
  <si>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</si>
  <si>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</si>
  <si>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</si>
  <si>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</si>
  <si>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</si>
  <si>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</si>
  <si>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</si>
  <si>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</si>
  <si>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Marketing,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</si>
  <si>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</si>
  <si>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</si>
  <si>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</si>
  <si>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</si>
  <si>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</si>
  <si>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</si>
  <si>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</si>
  <si>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</si>
  <si>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</si>
  <si>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</si>
  <si>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</si>
  <si>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</si>
  <si>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</si>
  <si>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</si>
  <si>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</si>
  <si>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</si>
  <si>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</si>
  <si>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</si>
  <si>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</si>
  <si>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</si>
  <si>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</si>
  <si>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</si>
  <si>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</si>
  <si>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</si>
  <si>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</si>
  <si>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</si>
  <si>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</si>
  <si>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</si>
  <si>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</si>
  <si>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</si>
  <si>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</si>
  <si>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</si>
  <si>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</si>
  <si>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</si>
  <si>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</si>
  <si>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</si>
  <si>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</si>
  <si>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</si>
  <si>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</si>
  <si>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</si>
  <si>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</si>
  <si>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</si>
  <si>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</si>
  <si>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</si>
  <si>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</si>
  <si>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</si>
  <si>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</si>
  <si>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</si>
  <si>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</si>
  <si>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</si>
  <si>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</si>
  <si>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</si>
  <si>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</si>
  <si>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</si>
  <si>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</si>
  <si>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</si>
  <si>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</si>
  <si>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</si>
  <si>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</si>
  <si>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</si>
  <si>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</si>
  <si>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</si>
  <si>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</si>
  <si>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</si>
  <si>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</si>
  <si>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</si>
  <si>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</si>
  <si>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</si>
  <si>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</si>
  <si>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</si>
  <si>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</si>
  <si>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</si>
  <si>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</si>
  <si>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</si>
  <si>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</si>
  <si>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</si>
  <si>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</si>
  <si>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</si>
  <si>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</si>
  <si>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</si>
  <si>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</si>
  <si>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</si>
  <si>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</si>
  <si>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</si>
  <si>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</si>
  <si>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</si>
  <si>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</si>
  <si>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</si>
  <si>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</si>
  <si>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</si>
  <si>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</si>
  <si>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</si>
  <si>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</si>
  <si>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</si>
  <si>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</si>
  <si>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</si>
  <si>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</si>
  <si>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</si>
  <si>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</si>
  <si>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</si>
  <si>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</si>
  <si>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</si>
  <si>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</si>
  <si>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</si>
  <si>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</si>
  <si>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</si>
  <si>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</si>
  <si>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</si>
  <si>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</si>
  <si>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</si>
  <si>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</si>
  <si>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</si>
  <si>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</si>
  <si>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</si>
  <si>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</si>
  <si>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</si>
  <si>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</si>
  <si>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</si>
  <si>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</si>
  <si>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</si>
  <si>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</si>
  <si>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</si>
  <si>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</si>
  <si>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</si>
  <si>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</si>
  <si>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</si>
  <si>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</si>
  <si>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</si>
  <si>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</si>
  <si>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</si>
  <si>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</si>
  <si>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</si>
  <si>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</si>
  <si>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</si>
  <si>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</si>
  <si>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</si>
  <si>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</si>
  <si>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</si>
  <si>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</si>
  <si>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</si>
  <si>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</si>
  <si>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</si>
  <si>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</si>
  <si>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</si>
  <si>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</si>
  <si>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</si>
  <si>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</si>
  <si>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</si>
  <si>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</si>
  <si>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</si>
  <si>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 1</t>
  </si>
  <si>
    <t>Parcours Type en Master 2</t>
  </si>
  <si>
    <t>Anthropologie des techniques et des innovations. Sociétés, environnements, territoires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</si>
  <si>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</si>
  <si>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</si>
  <si>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</si>
  <si>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</si>
  <si>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</si>
  <si>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</si>
  <si>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</si>
  <si>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Compensation à l'intérieur de l'UE, entre les différentes ECUE</t>
  </si>
  <si>
    <t>Obtention du Semestre</t>
  </si>
  <si>
    <t>Compensation entre UE, avec une moyenne générale au minimum de 10</t>
  </si>
  <si>
    <t>Obtention de l'Année</t>
  </si>
  <si>
    <t>Compensation des semestres pour tous les parcours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</si>
  <si>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</si>
  <si>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</si>
  <si>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</si>
  <si>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</si>
  <si>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</si>
  <si>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</si>
  <si>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</si>
  <si>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</si>
  <si>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</si>
  <si>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</si>
  <si>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</si>
  <si>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</si>
  <si>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HMSAN1</t>
  </si>
  <si>
    <t>Heures Maquette</t>
  </si>
  <si>
    <t xml:space="preserve">Semestre </t>
  </si>
  <si>
    <t>Code semestre</t>
  </si>
  <si>
    <t>HMS1SAN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</si>
  <si>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</si>
  <si>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</si>
  <si>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</si>
  <si>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</si>
  <si>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</si>
  <si>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</si>
  <si>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</si>
  <si>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</si>
  <si>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Switch ODYSSEE S1</t>
  </si>
  <si>
    <t>HMGBSW1</t>
  </si>
  <si>
    <t>Le parcours donne 36 hetd pour les 2 ans de Master</t>
  </si>
  <si>
    <t>Ateliers méthodologiques</t>
  </si>
  <si>
    <t>HMUSAA1</t>
  </si>
  <si>
    <t>UE partagée avec le parcours sociologie</t>
  </si>
  <si>
    <t>2.1</t>
  </si>
  <si>
    <t>Enquête ethnographique</t>
  </si>
  <si>
    <t>HMESAG1</t>
  </si>
  <si>
    <t>Mutualisation M1 Sciences sociales, tous parcours (ATIS, CESUN, MS)</t>
  </si>
  <si>
    <t>2.2</t>
  </si>
  <si>
    <t>Articuler méthodes qualitatives et quantitatives</t>
  </si>
  <si>
    <t>HMESAM1</t>
  </si>
  <si>
    <t>M1 Sciences sociales, parcours MS</t>
  </si>
  <si>
    <t>Méthodes de l'anthropologie</t>
  </si>
  <si>
    <t>HMUSAM1</t>
  </si>
  <si>
    <t>3.1</t>
  </si>
  <si>
    <t>Construction de l'objet</t>
  </si>
  <si>
    <t>HMESAC1</t>
  </si>
  <si>
    <t>3.2</t>
  </si>
  <si>
    <t>Préparation au terrain</t>
  </si>
  <si>
    <t>HMESAP1</t>
  </si>
  <si>
    <t>Terrain</t>
  </si>
  <si>
    <t>HMUSAT1</t>
  </si>
  <si>
    <t>Atelier d'écriture</t>
  </si>
  <si>
    <t>HMUSAE1</t>
  </si>
  <si>
    <t>Objets de l'anthropologie 1</t>
  </si>
  <si>
    <t>HMUSAO1</t>
  </si>
  <si>
    <t>6.1</t>
  </si>
  <si>
    <t>Urbanisation et précarité</t>
  </si>
  <si>
    <t>HMESAU1</t>
  </si>
  <si>
    <t>6.2</t>
  </si>
  <si>
    <t>Anthropologie du développement</t>
  </si>
  <si>
    <t>HMESAD1</t>
  </si>
  <si>
    <t>6.3</t>
  </si>
  <si>
    <t>Anthropologie des techniques</t>
  </si>
  <si>
    <t>HMESAT1</t>
  </si>
  <si>
    <t>Séminaire épistémologie anthropologie et arts vivants</t>
  </si>
  <si>
    <t>HMUSAV1</t>
  </si>
  <si>
    <t>UE partagée avec le Master Arts vivants</t>
  </si>
  <si>
    <t>7.1</t>
  </si>
  <si>
    <t>Séminaire épistémologie (partie arts)</t>
  </si>
  <si>
    <t>HMESAA1</t>
  </si>
  <si>
    <t>Master Arts</t>
  </si>
  <si>
    <t>voir S. Andrieu</t>
  </si>
  <si>
    <t>7.2</t>
  </si>
  <si>
    <t>Séminaire épistémologie (partie anthropologie)</t>
  </si>
  <si>
    <t>HMESAE1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</si>
  <si>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</si>
  <si>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</si>
  <si>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</si>
  <si>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</si>
  <si>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</si>
  <si>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</si>
  <si>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</si>
  <si>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</si>
  <si>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</si>
  <si>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</si>
  <si>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</si>
  <si>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</si>
  <si>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</si>
  <si>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</si>
  <si>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</si>
  <si>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</si>
  <si>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</si>
  <si>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</si>
  <si>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</si>
  <si>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</si>
  <si>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</si>
  <si>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</si>
  <si>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</si>
  <si>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</si>
  <si>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</si>
  <si>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</si>
  <si>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</si>
  <si>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</si>
  <si>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HMS2SAN</t>
  </si>
  <si>
    <t>Switch ODYSSEE S2</t>
  </si>
  <si>
    <t>HMGBSW2</t>
  </si>
  <si>
    <t>Séninaires socio-anthropologiques</t>
  </si>
  <si>
    <t>HMUSAS2</t>
  </si>
  <si>
    <t>Co-portage: parcours MS et parcours ATIS du M1 Sciences sociales</t>
  </si>
  <si>
    <t>Mutualisation au sein du M1 Sciences sociales (parcours ATIS, CESUN, MS). Prise en charge: parcours MS (6hCM, 6hTD) et parcours ATIS (6hCM, 6hTD)</t>
  </si>
  <si>
    <t>Mise en œuvre du projet de recherche</t>
  </si>
  <si>
    <t>HMUSAP2</t>
  </si>
  <si>
    <t>Objets de l'anthropologie 2</t>
  </si>
  <si>
    <t>HMUSAO2</t>
  </si>
  <si>
    <t>4.1</t>
  </si>
  <si>
    <t>Patrimoine et modernité</t>
  </si>
  <si>
    <t>HMESAP2</t>
  </si>
  <si>
    <t>4.2</t>
  </si>
  <si>
    <t>Territoires de la ruralité</t>
  </si>
  <si>
    <t>HMESAT2</t>
  </si>
  <si>
    <t>4.3</t>
  </si>
  <si>
    <t>Anthropologie du sensible</t>
  </si>
  <si>
    <t>Mémoire (PPR)</t>
  </si>
  <si>
    <t>HMUSAM2</t>
  </si>
  <si>
    <t>Seuil de compensation</t>
  </si>
  <si>
    <t>2ème Année</t>
  </si>
  <si>
    <t>HMSAN2</t>
  </si>
  <si>
    <t>HMS3SAN</t>
  </si>
  <si>
    <t>Switch ODYSSEE</t>
  </si>
  <si>
    <t>HMGBSW3</t>
  </si>
  <si>
    <t>La parcours donne 36 hetd pour les 2 ans de Master</t>
  </si>
  <si>
    <t>Méthodes et ingénierie du projet</t>
  </si>
  <si>
    <t>HMUSAM3</t>
  </si>
  <si>
    <t>Problématisation</t>
  </si>
  <si>
    <t>HMESAP3</t>
  </si>
  <si>
    <t>Enquête de terrain collective</t>
  </si>
  <si>
    <t>HMESAE3</t>
  </si>
  <si>
    <t>Projet science et société</t>
  </si>
  <si>
    <t>HMUSAP3</t>
  </si>
  <si>
    <t>Séminaire de spécialisation 1</t>
  </si>
  <si>
    <t>HMUSAX3</t>
  </si>
  <si>
    <t>Eau, société et développement durable</t>
  </si>
  <si>
    <t>HMESAB3</t>
  </si>
  <si>
    <t>Anthropologie des activités extractives</t>
  </si>
  <si>
    <t>HMESAA3</t>
  </si>
  <si>
    <t>Séminaire de spécialisation 2</t>
  </si>
  <si>
    <t>HMUSAY3</t>
  </si>
  <si>
    <t>5.1</t>
  </si>
  <si>
    <t>Déchets, low tech et organisations sociales</t>
  </si>
  <si>
    <t>HMESAD3</t>
  </si>
  <si>
    <t>5.2</t>
  </si>
  <si>
    <t>Traces et environnement</t>
  </si>
  <si>
    <t>HMESAT3</t>
  </si>
  <si>
    <t>Séminaire de spécialisation 3</t>
  </si>
  <si>
    <t>HMUSAZ3</t>
  </si>
  <si>
    <t>Anthropologie de la santé</t>
  </si>
  <si>
    <t>HMESAS3</t>
  </si>
  <si>
    <t>Innovation et prospective</t>
  </si>
  <si>
    <t>HMESAI3</t>
  </si>
  <si>
    <t>rapport</t>
  </si>
  <si>
    <t>HMS4SAN</t>
  </si>
  <si>
    <t>Séminaire international</t>
  </si>
  <si>
    <t>HMUSAS4</t>
  </si>
  <si>
    <t>Mémoire et stage (PPR)</t>
  </si>
  <si>
    <t>HMUSAM4</t>
  </si>
  <si>
    <t>mutualisé avec le M2 Droit international et droit europeen Gouvernance et financement du developpement</t>
  </si>
  <si>
    <r>
      <t xml:space="preserve">Moyenne de 10 minimum à obtenir pour les  UE mémoires de M1 et M2 (PPR) </t>
    </r>
    <r>
      <rPr>
        <sz val="11"/>
        <color rgb="FFFF0000"/>
        <rFont val="Calibri (Corps)"/>
      </rPr>
      <t>ainsi qu'à l'UE "Seminaire International" (M2) pour l'obtention des respectifs semestres et années.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</si>
</sst>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 (Corps)"/>
    </font>
    <font>
      <strike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50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01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92"/>
  <sheetViews>
    <sheetView topLeftCell="D8" zoomScale="85" zoomScaleNormal="85" workbookViewId="0">
      <selection activeCell="G12" sqref="G12:G22"/>
    </sheetView>
  </sheetViews>
  <sheetFormatPr baseColWidth="10" defaultColWidth="11.5" defaultRowHeight="15" x14ac:dyDescent="0.2"/>
  <cols>
    <col min="1" max="1" width="49.6640625" bestFit="1" customWidth="1"/>
    <col min="2" max="2" width="96.164062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48" bestFit="1" customWidth="1"/>
    <col min="8" max="8" width="26.6640625" bestFit="1" customWidth="1"/>
    <col min="9" max="9" width="57.5" bestFit="1" customWidth="1"/>
    <col min="10" max="11" width="57.5" customWidth="1"/>
    <col min="12" max="12" width="58.83203125" customWidth="1"/>
    <col min="15" max="15" width="98.5" bestFit="1" customWidth="1"/>
    <col min="16" max="16" width="16" bestFit="1" customWidth="1"/>
  </cols>
  <sheetData>
    <row r="1" spans="1:16" x14ac:dyDescent="0.2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">
      <c r="O7" s="1" t="s">
        <v>41</v>
      </c>
      <c r="P7" s="1" t="s">
        <v>42</v>
      </c>
    </row>
    <row r="8" spans="1:16" x14ac:dyDescent="0.2">
      <c r="O8" s="1" t="s">
        <v>43</v>
      </c>
      <c r="P8" s="1" t="s">
        <v>44</v>
      </c>
    </row>
    <row r="9" spans="1:16" x14ac:dyDescent="0.2">
      <c r="O9" s="1" t="s">
        <v>45</v>
      </c>
      <c r="P9" s="1" t="s">
        <v>46</v>
      </c>
    </row>
    <row r="10" spans="1:16" x14ac:dyDescent="0.2">
      <c r="O10" s="1" t="s">
        <v>47</v>
      </c>
      <c r="P10" s="1" t="s">
        <v>48</v>
      </c>
    </row>
    <row r="11" spans="1:16" x14ac:dyDescent="0.2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 x14ac:dyDescent="0.2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1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">
      <c r="A16" s="1" t="s">
        <v>96</v>
      </c>
      <c r="C16" s="1" t="s">
        <v>97</v>
      </c>
      <c r="E16" s="20" t="s">
        <v>65</v>
      </c>
      <c r="F16" s="1" t="s">
        <v>98</v>
      </c>
      <c r="G16" s="1" t="s">
        <v>99</v>
      </c>
      <c r="J16" s="1" t="s">
        <v>100</v>
      </c>
      <c r="L16" s="1" t="s">
        <v>101</v>
      </c>
      <c r="O16" s="1" t="s">
        <v>92</v>
      </c>
      <c r="P16" s="1" t="s">
        <v>102</v>
      </c>
    </row>
    <row r="17" spans="1:16" x14ac:dyDescent="0.2">
      <c r="A17" s="1" t="s">
        <v>103</v>
      </c>
      <c r="C17" s="1" t="s">
        <v>104</v>
      </c>
      <c r="E17" s="20" t="s">
        <v>105</v>
      </c>
      <c r="F17" s="1" t="s">
        <v>106</v>
      </c>
      <c r="G17" s="1" t="s">
        <v>107</v>
      </c>
      <c r="J17" s="1" t="s">
        <v>108</v>
      </c>
      <c r="O17" s="1" t="s">
        <v>97</v>
      </c>
      <c r="P17" s="1" t="s">
        <v>109</v>
      </c>
    </row>
    <row r="18" spans="1:16" x14ac:dyDescent="0.2">
      <c r="C18" s="1" t="s">
        <v>110</v>
      </c>
      <c r="E18" s="20" t="s">
        <v>43</v>
      </c>
      <c r="F18" s="1" t="s">
        <v>111</v>
      </c>
      <c r="G18" s="1" t="s">
        <v>112</v>
      </c>
      <c r="O18" s="1" t="s">
        <v>104</v>
      </c>
      <c r="P18" s="1" t="s">
        <v>113</v>
      </c>
    </row>
    <row r="19" spans="1:16" x14ac:dyDescent="0.2">
      <c r="E19" s="20" t="s">
        <v>41</v>
      </c>
      <c r="F19" s="1" t="s">
        <v>114</v>
      </c>
      <c r="G19" s="1" t="s">
        <v>115</v>
      </c>
      <c r="O19" s="1" t="s">
        <v>105</v>
      </c>
      <c r="P19" s="1" t="s">
        <v>116</v>
      </c>
    </row>
    <row r="20" spans="1:16" x14ac:dyDescent="0.2">
      <c r="G20" s="1" t="s">
        <v>117</v>
      </c>
      <c r="O20" s="1" t="s">
        <v>110</v>
      </c>
      <c r="P20" s="1" t="s">
        <v>118</v>
      </c>
    </row>
    <row r="21" spans="1:16" x14ac:dyDescent="0.2">
      <c r="G21" s="1" t="s">
        <v>119</v>
      </c>
      <c r="O21" s="1" t="s">
        <v>63</v>
      </c>
      <c r="P21" s="1" t="s">
        <v>120</v>
      </c>
    </row>
    <row r="22" spans="1:16" x14ac:dyDescent="0.2">
      <c r="G22" s="1" t="s">
        <v>77</v>
      </c>
      <c r="O22" s="1" t="s">
        <v>72</v>
      </c>
      <c r="P22" s="1" t="s">
        <v>121</v>
      </c>
    </row>
    <row r="23" spans="1:16" x14ac:dyDescent="0.2">
      <c r="O23" s="1" t="s">
        <v>81</v>
      </c>
      <c r="P23" s="1" t="s">
        <v>122</v>
      </c>
    </row>
    <row r="24" spans="1:16" x14ac:dyDescent="0.2">
      <c r="A24" s="1" t="s">
        <v>123</v>
      </c>
      <c r="O24" s="1" t="s">
        <v>90</v>
      </c>
      <c r="P24" s="1" t="s">
        <v>124</v>
      </c>
    </row>
    <row r="25" spans="1:16" x14ac:dyDescent="0.2">
      <c r="A25" s="1" t="s">
        <v>125</v>
      </c>
      <c r="B25" s="1" t="s">
        <v>126</v>
      </c>
      <c r="C25" s="1" t="s">
        <v>127</v>
      </c>
      <c r="D25" s="1" t="s">
        <v>128</v>
      </c>
      <c r="E25" s="1" t="s">
        <v>129</v>
      </c>
      <c r="F25" s="1" t="s">
        <v>130</v>
      </c>
      <c r="G25" s="1" t="s">
        <v>131</v>
      </c>
      <c r="O25" s="1" t="s">
        <v>96</v>
      </c>
      <c r="P25" s="1" t="s">
        <v>132</v>
      </c>
    </row>
    <row r="26" spans="1:16" x14ac:dyDescent="0.2">
      <c r="A26" s="1" t="s">
        <v>133</v>
      </c>
      <c r="B26" s="1" t="s">
        <v>134</v>
      </c>
      <c r="C26" s="20" t="s">
        <v>135</v>
      </c>
      <c r="D26" s="1" t="s">
        <v>136</v>
      </c>
      <c r="E26" s="50" t="s">
        <v>137</v>
      </c>
      <c r="F26" s="1" t="s">
        <v>138</v>
      </c>
      <c r="G26" s="1" t="s">
        <v>139</v>
      </c>
      <c r="O26" s="1" t="s">
        <v>140</v>
      </c>
      <c r="P26" s="1" t="s">
        <v>141</v>
      </c>
    </row>
    <row r="27" spans="1:16" x14ac:dyDescent="0.2">
      <c r="B27" s="1" t="s">
        <v>137</v>
      </c>
      <c r="C27" s="49"/>
      <c r="D27" s="1" t="s">
        <v>137</v>
      </c>
      <c r="E27" s="50" t="s">
        <v>142</v>
      </c>
      <c r="F27" s="1" t="s">
        <v>134</v>
      </c>
      <c r="G27" s="1" t="s">
        <v>143</v>
      </c>
      <c r="O27" s="1" t="s">
        <v>66</v>
      </c>
      <c r="P27" s="1" t="s">
        <v>144</v>
      </c>
    </row>
    <row r="28" spans="1:16" x14ac:dyDescent="0.2">
      <c r="D28" s="1" t="s">
        <v>142</v>
      </c>
      <c r="F28" s="1" t="s">
        <v>133</v>
      </c>
      <c r="G28" s="1" t="s">
        <v>136</v>
      </c>
      <c r="O28" s="1" t="s">
        <v>64</v>
      </c>
      <c r="P28" s="1" t="s">
        <v>145</v>
      </c>
    </row>
    <row r="29" spans="1:16" x14ac:dyDescent="0.2">
      <c r="D29" s="1" t="s">
        <v>133</v>
      </c>
      <c r="G29" s="1" t="s">
        <v>142</v>
      </c>
      <c r="O29" s="1" t="s">
        <v>73</v>
      </c>
      <c r="P29" s="1" t="s">
        <v>146</v>
      </c>
    </row>
    <row r="30" spans="1:16" x14ac:dyDescent="0.2">
      <c r="O30" s="1" t="s">
        <v>82</v>
      </c>
      <c r="P30" s="1" t="s">
        <v>147</v>
      </c>
    </row>
    <row r="31" spans="1:16" x14ac:dyDescent="0.2">
      <c r="O31" s="1" t="s">
        <v>91</v>
      </c>
      <c r="P31" s="1" t="s">
        <v>148</v>
      </c>
    </row>
    <row r="32" spans="1:16" x14ac:dyDescent="0.2">
      <c r="O32" s="1" t="s">
        <v>67</v>
      </c>
      <c r="P32" s="1" t="s">
        <v>149</v>
      </c>
    </row>
    <row r="33" spans="3:16" x14ac:dyDescent="0.2">
      <c r="O33" s="1" t="s">
        <v>75</v>
      </c>
      <c r="P33" s="1" t="s">
        <v>150</v>
      </c>
    </row>
    <row r="34" spans="3:16" x14ac:dyDescent="0.2">
      <c r="O34" s="1" t="s">
        <v>84</v>
      </c>
      <c r="P34" s="1" t="s">
        <v>151</v>
      </c>
    </row>
    <row r="35" spans="3:16" ht="16" x14ac:dyDescent="0.2">
      <c r="C35" s="34" t="s">
        <v>152</v>
      </c>
      <c r="O35" s="1" t="s">
        <v>85</v>
      </c>
      <c r="P35" s="1" t="s">
        <v>153</v>
      </c>
    </row>
    <row r="36" spans="3:16" ht="16" x14ac:dyDescent="0.2">
      <c r="C36" s="33" t="s">
        <v>154</v>
      </c>
      <c r="O36" s="1" t="s">
        <v>93</v>
      </c>
      <c r="P36" s="1" t="s">
        <v>155</v>
      </c>
    </row>
    <row r="37" spans="3:16" ht="16" x14ac:dyDescent="0.2">
      <c r="C37" s="33" t="s">
        <v>156</v>
      </c>
      <c r="O37" s="1" t="s">
        <v>98</v>
      </c>
      <c r="P37" s="1" t="s">
        <v>157</v>
      </c>
    </row>
    <row r="38" spans="3:16" ht="16" x14ac:dyDescent="0.2">
      <c r="C38" s="33" t="s">
        <v>158</v>
      </c>
      <c r="O38" s="1" t="s">
        <v>106</v>
      </c>
      <c r="P38" s="1" t="s">
        <v>159</v>
      </c>
    </row>
    <row r="39" spans="3:16" ht="16" x14ac:dyDescent="0.2">
      <c r="C39" s="33" t="s">
        <v>160</v>
      </c>
      <c r="F39" s="48"/>
      <c r="O39" s="1" t="s">
        <v>68</v>
      </c>
      <c r="P39" s="1" t="s">
        <v>161</v>
      </c>
    </row>
    <row r="40" spans="3:16" ht="16" x14ac:dyDescent="0.2">
      <c r="C40" s="33" t="s">
        <v>162</v>
      </c>
      <c r="O40" s="1" t="s">
        <v>101</v>
      </c>
      <c r="P40" s="1" t="s">
        <v>163</v>
      </c>
    </row>
    <row r="41" spans="3:16" ht="16" x14ac:dyDescent="0.2">
      <c r="C41" s="33" t="s">
        <v>164</v>
      </c>
      <c r="O41" s="1" t="s">
        <v>76</v>
      </c>
      <c r="P41" s="1" t="s">
        <v>165</v>
      </c>
    </row>
    <row r="42" spans="3:16" ht="16" x14ac:dyDescent="0.2">
      <c r="C42" s="33" t="s">
        <v>166</v>
      </c>
      <c r="O42" s="1" t="s">
        <v>111</v>
      </c>
      <c r="P42" s="1" t="s">
        <v>167</v>
      </c>
    </row>
    <row r="43" spans="3:16" ht="16" x14ac:dyDescent="0.2">
      <c r="C43" s="33" t="s">
        <v>168</v>
      </c>
      <c r="O43" s="1" t="s">
        <v>69</v>
      </c>
      <c r="P43" s="1" t="s">
        <v>169</v>
      </c>
    </row>
    <row r="44" spans="3:16" ht="16" x14ac:dyDescent="0.2">
      <c r="C44" s="33" t="s">
        <v>170</v>
      </c>
      <c r="O44" s="1" t="s">
        <v>69</v>
      </c>
      <c r="P44" s="1" t="s">
        <v>171</v>
      </c>
    </row>
    <row r="45" spans="3:16" ht="16" x14ac:dyDescent="0.2">
      <c r="C45" s="33" t="s">
        <v>172</v>
      </c>
      <c r="O45" s="1" t="s">
        <v>78</v>
      </c>
      <c r="P45" s="1" t="s">
        <v>173</v>
      </c>
    </row>
    <row r="46" spans="3:16" ht="16" x14ac:dyDescent="0.2">
      <c r="C46" s="33" t="s">
        <v>174</v>
      </c>
      <c r="O46" s="1" t="s">
        <v>86</v>
      </c>
      <c r="P46" s="1" t="s">
        <v>175</v>
      </c>
    </row>
    <row r="47" spans="3:16" ht="16" x14ac:dyDescent="0.2">
      <c r="C47" s="33" t="s">
        <v>176</v>
      </c>
      <c r="O47" s="1" t="s">
        <v>70</v>
      </c>
      <c r="P47" s="1" t="s">
        <v>177</v>
      </c>
    </row>
    <row r="48" spans="3:16" ht="16" x14ac:dyDescent="0.2">
      <c r="C48" s="33" t="s">
        <v>178</v>
      </c>
      <c r="O48" s="1" t="s">
        <v>79</v>
      </c>
      <c r="P48" s="1" t="s">
        <v>179</v>
      </c>
    </row>
    <row r="49" spans="3:16" ht="16" x14ac:dyDescent="0.2">
      <c r="C49" s="33" t="s">
        <v>180</v>
      </c>
      <c r="O49" s="1" t="s">
        <v>87</v>
      </c>
      <c r="P49" s="1" t="s">
        <v>181</v>
      </c>
    </row>
    <row r="50" spans="3:16" ht="16" x14ac:dyDescent="0.2">
      <c r="C50" s="33" t="s">
        <v>182</v>
      </c>
      <c r="O50" s="1" t="s">
        <v>77</v>
      </c>
      <c r="P50" s="1" t="s">
        <v>183</v>
      </c>
    </row>
    <row r="51" spans="3:16" ht="16" x14ac:dyDescent="0.2">
      <c r="C51" s="33" t="s">
        <v>184</v>
      </c>
      <c r="O51" s="1" t="s">
        <v>77</v>
      </c>
      <c r="P51" s="1" t="s">
        <v>185</v>
      </c>
    </row>
    <row r="52" spans="3:16" ht="16" x14ac:dyDescent="0.2">
      <c r="C52" s="33" t="s">
        <v>186</v>
      </c>
      <c r="O52" s="1" t="s">
        <v>100</v>
      </c>
      <c r="P52" s="1" t="s">
        <v>187</v>
      </c>
    </row>
    <row r="53" spans="3:16" ht="32" x14ac:dyDescent="0.2">
      <c r="C53" s="33" t="s">
        <v>188</v>
      </c>
      <c r="O53" s="1" t="s">
        <v>108</v>
      </c>
      <c r="P53" s="1" t="s">
        <v>189</v>
      </c>
    </row>
    <row r="54" spans="3:16" ht="16" x14ac:dyDescent="0.2">
      <c r="C54" s="33" t="s">
        <v>190</v>
      </c>
      <c r="O54" s="1" t="s">
        <v>88</v>
      </c>
      <c r="P54" s="1" t="s">
        <v>191</v>
      </c>
    </row>
    <row r="55" spans="3:16" ht="16" x14ac:dyDescent="0.2">
      <c r="C55" s="33" t="s">
        <v>192</v>
      </c>
      <c r="O55" s="1" t="s">
        <v>114</v>
      </c>
      <c r="P55" s="1"/>
    </row>
    <row r="56" spans="3:16" ht="16" x14ac:dyDescent="0.2">
      <c r="C56" s="33" t="s">
        <v>193</v>
      </c>
    </row>
    <row r="57" spans="3:16" ht="32" x14ac:dyDescent="0.2">
      <c r="C57" s="33" t="s">
        <v>194</v>
      </c>
    </row>
    <row r="58" spans="3:16" ht="16" x14ac:dyDescent="0.2">
      <c r="C58" s="33" t="s">
        <v>195</v>
      </c>
    </row>
    <row r="59" spans="3:16" ht="16" x14ac:dyDescent="0.2">
      <c r="C59" s="33" t="s">
        <v>196</v>
      </c>
    </row>
    <row r="60" spans="3:16" ht="16" x14ac:dyDescent="0.2">
      <c r="C60" s="33" t="s">
        <v>197</v>
      </c>
    </row>
    <row r="61" spans="3:16" ht="16" x14ac:dyDescent="0.2">
      <c r="C61" s="33" t="s">
        <v>198</v>
      </c>
    </row>
    <row r="62" spans="3:16" ht="16" x14ac:dyDescent="0.2">
      <c r="C62" s="33" t="s">
        <v>199</v>
      </c>
    </row>
    <row r="63" spans="3:16" ht="16" x14ac:dyDescent="0.2">
      <c r="C63" s="33" t="s">
        <v>200</v>
      </c>
    </row>
    <row r="64" spans="3:16" ht="16" x14ac:dyDescent="0.2">
      <c r="C64" s="33" t="s">
        <v>201</v>
      </c>
    </row>
    <row r="65" spans="3:3" ht="16" x14ac:dyDescent="0.2">
      <c r="C65" s="33" t="s">
        <v>202</v>
      </c>
    </row>
    <row r="66" spans="3:3" ht="16" x14ac:dyDescent="0.2">
      <c r="C66" s="33" t="s">
        <v>203</v>
      </c>
    </row>
    <row r="67" spans="3:3" ht="16" x14ac:dyDescent="0.2">
      <c r="C67" s="33" t="s">
        <v>204</v>
      </c>
    </row>
    <row r="68" spans="3:3" ht="16" x14ac:dyDescent="0.2">
      <c r="C68" s="33" t="s">
        <v>205</v>
      </c>
    </row>
    <row r="69" spans="3:3" ht="16" x14ac:dyDescent="0.2">
      <c r="C69" s="33" t="s">
        <v>206</v>
      </c>
    </row>
    <row r="70" spans="3:3" ht="16" x14ac:dyDescent="0.2">
      <c r="C70" s="33" t="s">
        <v>207</v>
      </c>
    </row>
    <row r="71" spans="3:3" ht="16" x14ac:dyDescent="0.2">
      <c r="C71" s="33" t="s">
        <v>208</v>
      </c>
    </row>
    <row r="72" spans="3:3" ht="16" x14ac:dyDescent="0.2">
      <c r="C72" s="33" t="s">
        <v>209</v>
      </c>
    </row>
    <row r="73" spans="3:3" ht="16" x14ac:dyDescent="0.2">
      <c r="C73" s="33" t="s">
        <v>210</v>
      </c>
    </row>
    <row r="74" spans="3:3" ht="16" x14ac:dyDescent="0.2">
      <c r="C74" s="33" t="s">
        <v>211</v>
      </c>
    </row>
    <row r="75" spans="3:3" ht="16" x14ac:dyDescent="0.2">
      <c r="C75" s="33" t="s">
        <v>212</v>
      </c>
    </row>
    <row r="76" spans="3:3" ht="16" x14ac:dyDescent="0.2">
      <c r="C76" s="33" t="s">
        <v>213</v>
      </c>
    </row>
    <row r="77" spans="3:3" ht="16" x14ac:dyDescent="0.2">
      <c r="C77" s="33" t="s">
        <v>214</v>
      </c>
    </row>
    <row r="78" spans="3:3" ht="16" x14ac:dyDescent="0.2">
      <c r="C78" s="33" t="s">
        <v>215</v>
      </c>
    </row>
    <row r="79" spans="3:3" ht="16" x14ac:dyDescent="0.2">
      <c r="C79" s="33" t="s">
        <v>216</v>
      </c>
    </row>
    <row r="80" spans="3:3" ht="16" x14ac:dyDescent="0.2">
      <c r="C80" s="33" t="s">
        <v>217</v>
      </c>
    </row>
    <row r="81" spans="3:3" ht="16" x14ac:dyDescent="0.2">
      <c r="C81" s="33" t="s">
        <v>218</v>
      </c>
    </row>
    <row r="82" spans="3:3" ht="16" x14ac:dyDescent="0.2">
      <c r="C82" s="33" t="s">
        <v>219</v>
      </c>
    </row>
    <row r="83" spans="3:3" ht="16" x14ac:dyDescent="0.2">
      <c r="C83" s="33" t="s">
        <v>220</v>
      </c>
    </row>
    <row r="84" spans="3:3" ht="16" x14ac:dyDescent="0.2">
      <c r="C84" s="33" t="s">
        <v>221</v>
      </c>
    </row>
    <row r="85" spans="3:3" ht="16" x14ac:dyDescent="0.2">
      <c r="C85" s="33" t="s">
        <v>222</v>
      </c>
    </row>
    <row r="86" spans="3:3" ht="16" x14ac:dyDescent="0.2">
      <c r="C86" s="33" t="s">
        <v>223</v>
      </c>
    </row>
    <row r="87" spans="3:3" ht="16" x14ac:dyDescent="0.2">
      <c r="C87" s="33" t="s">
        <v>224</v>
      </c>
    </row>
    <row r="88" spans="3:3" ht="16" x14ac:dyDescent="0.2">
      <c r="C88" s="33" t="s">
        <v>225</v>
      </c>
    </row>
    <row r="89" spans="3:3" ht="16" x14ac:dyDescent="0.2">
      <c r="C89" s="33" t="s">
        <v>226</v>
      </c>
    </row>
    <row r="90" spans="3:3" ht="16" x14ac:dyDescent="0.2">
      <c r="C90" s="33" t="s">
        <v>227</v>
      </c>
    </row>
    <row r="91" spans="3:3" ht="16" x14ac:dyDescent="0.2">
      <c r="C91" s="33" t="s">
        <v>228</v>
      </c>
    </row>
    <row r="92" spans="3:3" ht="16" x14ac:dyDescent="0.2">
      <c r="C92" s="33" t="s">
        <v>229</v>
      </c>
    </row>
  </sheetData>
  <sheetProtection algorithmName="SHA-512" hashValue="W+zsjUXEeNhUKPH0M/9QrRL7wlx6t9panFMgAcLqzoyfHn3dkQPfKTxePVqKzc94IoY1GsyRlC5woUcBUk8kJg==" saltValue="8sRB44nToGWHbkkvzrxU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0"/>
  <sheetViews>
    <sheetView zoomScale="90" zoomScaleNormal="90" workbookViewId="0">
      <selection activeCell="F19" sqref="F19:F20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6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8" customHeight="1" x14ac:dyDescent="0.2">
      <c r="A7" s="92" t="s">
        <v>268</v>
      </c>
      <c r="B7" s="95" t="str">
        <f>'Fiche Générale'!B2</f>
        <v>ODYSSEE</v>
      </c>
      <c r="C7" s="92" t="s">
        <v>269</v>
      </c>
      <c r="D7" s="92"/>
      <c r="E7" s="94" t="str">
        <f>'Fiche Générale'!B3</f>
        <v>Sciences sociales</v>
      </c>
      <c r="F7" s="95"/>
      <c r="G7" s="92" t="s">
        <v>337</v>
      </c>
      <c r="H7" s="131" t="str">
        <f>'Fiche Générale'!B4</f>
        <v>HMSCS18</v>
      </c>
      <c r="I7" s="131"/>
      <c r="J7" s="131"/>
    </row>
    <row r="8" spans="1:10" ht="18" customHeight="1" x14ac:dyDescent="0.2">
      <c r="A8" s="92"/>
      <c r="B8" s="97"/>
      <c r="C8" s="92"/>
      <c r="D8" s="92"/>
      <c r="E8" s="96"/>
      <c r="F8" s="97"/>
      <c r="G8" s="92"/>
      <c r="H8" s="131"/>
      <c r="I8" s="131"/>
      <c r="J8" s="131"/>
    </row>
    <row r="9" spans="1:10" ht="18" customHeight="1" x14ac:dyDescent="0.2">
      <c r="A9" s="92"/>
      <c r="B9" s="97"/>
      <c r="C9" s="92"/>
      <c r="D9" s="92"/>
      <c r="E9" s="98"/>
      <c r="F9" s="99"/>
      <c r="G9" s="92"/>
      <c r="H9" s="131"/>
      <c r="I9" s="131"/>
      <c r="J9" s="131"/>
    </row>
    <row r="10" spans="1:10" ht="18" customHeight="1" x14ac:dyDescent="0.2">
      <c r="A10" s="92"/>
      <c r="B10" s="97"/>
      <c r="C10" s="93" t="s">
        <v>271</v>
      </c>
      <c r="D10" s="93"/>
      <c r="E10" s="100" t="str">
        <f>'Fiche Générale'!C12</f>
        <v>Anthropologie des techniques et des innovations. Sociétés, environnements, territoires</v>
      </c>
      <c r="F10" s="101"/>
      <c r="G10" s="101"/>
      <c r="H10" s="101"/>
      <c r="I10" s="101"/>
      <c r="J10" s="102"/>
    </row>
    <row r="11" spans="1:10" ht="18" customHeight="1" x14ac:dyDescent="0.2">
      <c r="A11" s="92"/>
      <c r="B11" s="99"/>
      <c r="C11" s="93"/>
      <c r="D11" s="93"/>
      <c r="E11" s="103"/>
      <c r="F11" s="104"/>
      <c r="G11" s="104"/>
      <c r="H11" s="104"/>
      <c r="I11" s="104"/>
      <c r="J11" s="105"/>
    </row>
    <row r="13" spans="1:10" x14ac:dyDescent="0.2">
      <c r="A13" s="108" t="s">
        <v>272</v>
      </c>
      <c r="B13" s="58" t="s">
        <v>386</v>
      </c>
      <c r="C13" s="108" t="s">
        <v>274</v>
      </c>
      <c r="D13" s="108"/>
      <c r="E13" s="115" t="s">
        <v>387</v>
      </c>
      <c r="F13" s="115"/>
      <c r="G13" s="108" t="s">
        <v>276</v>
      </c>
      <c r="H13" s="56">
        <f>Calcul!J7</f>
        <v>36</v>
      </c>
      <c r="I13" s="58"/>
    </row>
    <row r="14" spans="1:10" x14ac:dyDescent="0.2">
      <c r="A14" s="108"/>
      <c r="B14" s="61"/>
      <c r="C14" s="108"/>
      <c r="D14" s="108"/>
      <c r="E14" s="115"/>
      <c r="F14" s="115"/>
      <c r="G14" s="108"/>
      <c r="H14" s="59"/>
      <c r="I14" s="61"/>
    </row>
    <row r="15" spans="1:10" x14ac:dyDescent="0.2">
      <c r="A15" s="108" t="s">
        <v>277</v>
      </c>
      <c r="B15" s="58" t="s">
        <v>235</v>
      </c>
      <c r="C15" s="109" t="s">
        <v>278</v>
      </c>
      <c r="D15" s="110"/>
      <c r="E15" s="108" t="s">
        <v>421</v>
      </c>
      <c r="F15" s="108"/>
      <c r="G15" s="113" t="s">
        <v>280</v>
      </c>
      <c r="H15" s="55">
        <f>Calcul!J20</f>
        <v>36</v>
      </c>
      <c r="I15" s="55"/>
    </row>
    <row r="16" spans="1:10" x14ac:dyDescent="0.2">
      <c r="A16" s="108"/>
      <c r="B16" s="61"/>
      <c r="C16" s="111"/>
      <c r="D16" s="112"/>
      <c r="E16" s="108"/>
      <c r="F16" s="108"/>
      <c r="G16" s="114"/>
      <c r="H16" s="55"/>
      <c r="I16" s="55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25" customHeight="1" x14ac:dyDescent="0.2">
      <c r="A19" s="25">
        <v>1</v>
      </c>
      <c r="B19" s="5" t="s">
        <v>422</v>
      </c>
      <c r="C19" s="7" t="s">
        <v>12</v>
      </c>
      <c r="D19" s="7">
        <v>6</v>
      </c>
      <c r="E19" s="5" t="s">
        <v>15</v>
      </c>
      <c r="F19" s="5"/>
      <c r="G19" s="5" t="s">
        <v>423</v>
      </c>
      <c r="H19" s="7" t="s">
        <v>192</v>
      </c>
      <c r="I19" s="7"/>
      <c r="J19" s="7">
        <v>36</v>
      </c>
      <c r="K19" s="7"/>
      <c r="L19" s="7"/>
      <c r="M19" s="7" t="s">
        <v>13</v>
      </c>
      <c r="N19" s="5"/>
      <c r="O19" s="5"/>
    </row>
    <row r="20" spans="1:15" s="18" customFormat="1" ht="43.25" customHeight="1" x14ac:dyDescent="0.2">
      <c r="A20" s="25">
        <v>2</v>
      </c>
      <c r="B20" s="5" t="s">
        <v>424</v>
      </c>
      <c r="C20" s="7" t="s">
        <v>12</v>
      </c>
      <c r="D20" s="7">
        <v>24</v>
      </c>
      <c r="E20" s="5" t="s">
        <v>15</v>
      </c>
      <c r="F20" s="5"/>
      <c r="G20" s="5" t="s">
        <v>425</v>
      </c>
      <c r="H20" s="7"/>
      <c r="I20" s="7"/>
      <c r="J20" s="7"/>
      <c r="K20" s="7"/>
      <c r="L20" s="7"/>
      <c r="M20" s="7" t="s">
        <v>13</v>
      </c>
      <c r="N20" s="5"/>
      <c r="O20" s="5"/>
    </row>
    <row r="21" spans="1:15" s="18" customFormat="1" ht="43.25" customHeight="1" x14ac:dyDescent="0.2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25" customHeight="1" x14ac:dyDescent="0.2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25" customHeight="1" x14ac:dyDescent="0.2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25" customHeight="1" x14ac:dyDescent="0.2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25" customHeight="1" x14ac:dyDescent="0.2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25" customHeight="1" x14ac:dyDescent="0.2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25" customHeight="1" x14ac:dyDescent="0.2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25" customHeight="1" x14ac:dyDescent="0.2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25" customHeight="1" x14ac:dyDescent="0.2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5" customHeight="1" x14ac:dyDescent="0.2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78" priority="1">
      <formula>$C1="Option"</formula>
    </cfRule>
  </conditionalFormatting>
  <conditionalFormatting sqref="A1:O9 A10:E10 K10:O11 A11:D11 A12:O12 A13:H13 J13:O16 A14:F14 A15:H15 A16:F16 A17:O999">
    <cfRule type="expression" dxfId="77" priority="5">
      <formula>$F1="Modification"</formula>
    </cfRule>
    <cfRule type="expression" dxfId="76" priority="6">
      <formula>$F1="Création"</formula>
    </cfRule>
  </conditionalFormatting>
  <conditionalFormatting sqref="A1:O9 K10:O11 A12:O12 J13:O16 A17:O999 A10:E10 A11:D11 A13:H13 A14:F14 A15:H15 A16:F16">
    <cfRule type="expression" dxfId="75" priority="4">
      <formula>$F1="Fermeture"</formula>
    </cfRule>
  </conditionalFormatting>
  <conditionalFormatting sqref="N1:N999">
    <cfRule type="expression" dxfId="74" priority="3">
      <formula>$M1="Porteuse"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</dataValidation>
    <dataValidation type="list" allowBlank="1" showInputMessage="1" showErrorMessage="1" sqref="H19:H300" xr:uid="{00000000-0002-0000-0900-000001000000}">
      <formula1>List_CNU</formula1>
    </dataValidation>
    <dataValidation type="list" allowBlank="1" showInputMessage="1" showErrorMessage="1" sqref="C19:C300" xr:uid="{00000000-0002-0000-0900-000002000000}">
      <formula1>List_NatureELP</formula1>
    </dataValidation>
    <dataValidation type="list" allowBlank="1" showInputMessage="1" showErrorMessage="1" sqref="F19:F300" xr:uid="{00000000-0002-0000-0900-000003000000}">
      <formula1>List_Statut</formula1>
    </dataValidation>
    <dataValidation type="list" allowBlank="1" showInputMessage="1" showErrorMessage="1" sqref="E19:E300" xr:uid="{00000000-0002-0000-0900-000004000000}">
      <formula1>List_Type</formula1>
    </dataValidation>
    <dataValidation type="list" allowBlank="1" showInputMessage="1" showErrorMessage="1" sqref="L19:L300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00"/>
  <sheetViews>
    <sheetView zoomScale="110" zoomScaleNormal="110" workbookViewId="0">
      <pane ySplit="18" topLeftCell="A19" activePane="bottomLeft" state="frozen"/>
      <selection activeCell="D25" sqref="D25"/>
      <selection pane="bottomLeft" activeCell="G19" sqref="G19:G20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8.66406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5.83203125" customWidth="1"/>
  </cols>
  <sheetData>
    <row r="1" spans="1:19" x14ac:dyDescent="0.2">
      <c r="A1" s="107"/>
      <c r="B1" s="107"/>
      <c r="C1" s="107"/>
      <c r="D1" s="107"/>
      <c r="E1" s="107"/>
      <c r="F1" s="107"/>
      <c r="G1" s="107"/>
      <c r="H1" s="107"/>
      <c r="I1" s="107"/>
      <c r="J1" s="38"/>
    </row>
    <row r="2" spans="1:19" x14ac:dyDescent="0.2">
      <c r="A2" s="107"/>
      <c r="B2" s="107"/>
      <c r="C2" s="107"/>
      <c r="D2" s="107"/>
      <c r="E2" s="107"/>
      <c r="F2" s="107"/>
      <c r="G2" s="107"/>
      <c r="H2" s="107"/>
      <c r="I2" s="107"/>
      <c r="J2" s="38"/>
    </row>
    <row r="3" spans="1:19" x14ac:dyDescent="0.2">
      <c r="A3" s="107"/>
      <c r="B3" s="107"/>
      <c r="C3" s="107"/>
      <c r="D3" s="107"/>
      <c r="E3" s="107"/>
      <c r="F3" s="107"/>
      <c r="G3" s="107"/>
      <c r="H3" s="107"/>
      <c r="I3" s="107"/>
      <c r="J3" s="38"/>
    </row>
    <row r="4" spans="1:19" x14ac:dyDescent="0.2">
      <c r="A4" s="107"/>
      <c r="B4" s="107"/>
      <c r="C4" s="107"/>
      <c r="D4" s="107"/>
      <c r="E4" s="107"/>
      <c r="F4" s="107"/>
      <c r="G4" s="107"/>
      <c r="H4" s="107"/>
      <c r="I4" s="107"/>
      <c r="J4" s="38"/>
    </row>
    <row r="5" spans="1:19" x14ac:dyDescent="0.2">
      <c r="A5" s="107"/>
      <c r="B5" s="107"/>
      <c r="C5" s="107"/>
      <c r="D5" s="107"/>
      <c r="E5" s="107"/>
      <c r="F5" s="107"/>
      <c r="G5" s="107"/>
      <c r="H5" s="107"/>
      <c r="I5" s="107"/>
      <c r="J5" s="38"/>
    </row>
    <row r="6" spans="1:19" x14ac:dyDescent="0.2">
      <c r="A6" s="107"/>
      <c r="B6" s="107"/>
      <c r="C6" s="107"/>
      <c r="D6" s="107"/>
      <c r="E6" s="107"/>
      <c r="F6" s="107"/>
      <c r="G6" s="107"/>
      <c r="H6" s="107"/>
      <c r="I6" s="107"/>
      <c r="J6" s="38"/>
    </row>
    <row r="7" spans="1:19" ht="14.5" customHeight="1" x14ac:dyDescent="0.2">
      <c r="A7" s="132" t="s">
        <v>336</v>
      </c>
      <c r="B7" s="131" t="str">
        <f>'Fiche Générale'!B2</f>
        <v>ODYSSEE</v>
      </c>
      <c r="C7" s="92" t="s">
        <v>269</v>
      </c>
      <c r="D7" s="92"/>
      <c r="E7" s="129" t="str">
        <f>'Fiche Générale'!B3</f>
        <v>Sciences sociales</v>
      </c>
      <c r="F7" s="130"/>
      <c r="G7" s="92" t="s">
        <v>337</v>
      </c>
      <c r="H7" s="131" t="str">
        <f>'Fiche Générale'!B4</f>
        <v>HMSCS18</v>
      </c>
      <c r="I7" s="131"/>
      <c r="J7" s="39"/>
      <c r="K7" s="23"/>
    </row>
    <row r="8" spans="1:19" ht="14.5" customHeight="1" x14ac:dyDescent="0.2">
      <c r="A8" s="133"/>
      <c r="B8" s="131"/>
      <c r="C8" s="92"/>
      <c r="D8" s="92"/>
      <c r="E8" s="129"/>
      <c r="F8" s="130"/>
      <c r="G8" s="92"/>
      <c r="H8" s="131"/>
      <c r="I8" s="131"/>
      <c r="J8" s="39"/>
      <c r="K8" s="23"/>
    </row>
    <row r="9" spans="1:19" ht="14.5" customHeight="1" x14ac:dyDescent="0.2">
      <c r="A9" s="133"/>
      <c r="B9" s="131"/>
      <c r="C9" s="92"/>
      <c r="D9" s="92"/>
      <c r="E9" s="129"/>
      <c r="F9" s="130"/>
      <c r="G9" s="92"/>
      <c r="H9" s="131"/>
      <c r="I9" s="131"/>
      <c r="J9" s="39"/>
      <c r="K9" s="23"/>
    </row>
    <row r="10" spans="1:19" ht="14.5" customHeight="1" x14ac:dyDescent="0.2">
      <c r="A10" s="133"/>
      <c r="B10" s="131"/>
      <c r="C10" s="93" t="s">
        <v>271</v>
      </c>
      <c r="D10" s="93"/>
      <c r="E10" s="100" t="str">
        <f>'Fiche Générale'!C12</f>
        <v>Anthropologie des techniques et des innovations. Sociétés, environnements, territoires</v>
      </c>
      <c r="F10" s="101"/>
      <c r="G10" s="101"/>
      <c r="H10" s="101"/>
      <c r="I10" s="102"/>
      <c r="J10" s="40"/>
      <c r="K10" s="23"/>
    </row>
    <row r="11" spans="1:19" ht="14.5" customHeight="1" x14ac:dyDescent="0.2">
      <c r="A11" s="134"/>
      <c r="B11" s="131"/>
      <c r="C11" s="93"/>
      <c r="D11" s="93"/>
      <c r="E11" s="103"/>
      <c r="F11" s="104"/>
      <c r="G11" s="104"/>
      <c r="H11" s="104"/>
      <c r="I11" s="105"/>
      <c r="J11" s="40"/>
      <c r="K11" s="23"/>
    </row>
    <row r="12" spans="1:19" x14ac:dyDescent="0.2">
      <c r="C12" s="18"/>
      <c r="I12" s="13"/>
      <c r="J12" s="13"/>
      <c r="M12" s="109" t="s">
        <v>338</v>
      </c>
      <c r="N12" s="110"/>
      <c r="O12" s="125"/>
      <c r="P12" s="109" t="s">
        <v>339</v>
      </c>
      <c r="Q12" s="110"/>
      <c r="R12" s="110"/>
      <c r="S12" s="125"/>
    </row>
    <row r="13" spans="1:19" x14ac:dyDescent="0.2">
      <c r="A13" s="113" t="s">
        <v>272</v>
      </c>
      <c r="B13" s="55" t="str">
        <f>'S4 Maquette'!B13:B14</f>
        <v>2ème Année</v>
      </c>
      <c r="C13" s="55"/>
      <c r="D13" s="113" t="s">
        <v>340</v>
      </c>
      <c r="E13" s="115" t="str">
        <f>'S4 Maquette'!E13:F14</f>
        <v>HMSAN2</v>
      </c>
      <c r="F13" s="115"/>
      <c r="G13" s="115"/>
      <c r="H13" s="108" t="s">
        <v>341</v>
      </c>
      <c r="I13" s="108"/>
      <c r="J13" s="41"/>
      <c r="M13" s="111"/>
      <c r="N13" s="112"/>
      <c r="O13" s="126"/>
      <c r="P13" s="111"/>
      <c r="Q13" s="112"/>
      <c r="R13" s="112"/>
      <c r="S13" s="126"/>
    </row>
    <row r="14" spans="1:19" x14ac:dyDescent="0.2">
      <c r="A14" s="114"/>
      <c r="B14" s="55"/>
      <c r="C14" s="55"/>
      <c r="D14" s="114"/>
      <c r="E14" s="115"/>
      <c r="F14" s="115"/>
      <c r="G14" s="115"/>
      <c r="H14" s="108"/>
      <c r="I14" s="108"/>
      <c r="J14" s="41"/>
      <c r="M14" s="108" t="s">
        <v>342</v>
      </c>
      <c r="N14" s="109" t="s">
        <v>343</v>
      </c>
      <c r="O14" s="125"/>
      <c r="P14" s="107"/>
      <c r="Q14" s="116"/>
      <c r="R14" s="119"/>
      <c r="S14" s="113"/>
    </row>
    <row r="15" spans="1:19" x14ac:dyDescent="0.2">
      <c r="A15" s="113" t="s">
        <v>344</v>
      </c>
      <c r="B15" s="57" t="str">
        <f>'S4 Maquette'!B15:B16</f>
        <v>Semestre 4</v>
      </c>
      <c r="C15" s="58"/>
      <c r="D15" s="113" t="s">
        <v>345</v>
      </c>
      <c r="E15" s="115" t="str">
        <f>'S4 Maquette'!E15:F16</f>
        <v>HMS4SAN</v>
      </c>
      <c r="F15" s="115"/>
      <c r="G15" s="115"/>
      <c r="H15" s="121" t="str">
        <f>'Fiche Générale'!B5</f>
        <v>Seconde Chance</v>
      </c>
      <c r="I15" s="122"/>
      <c r="J15" s="42"/>
      <c r="M15" s="108"/>
      <c r="N15" s="127"/>
      <c r="O15" s="128"/>
      <c r="P15" s="107"/>
      <c r="Q15" s="117"/>
      <c r="R15" s="119"/>
      <c r="S15" s="120"/>
    </row>
    <row r="16" spans="1:19" x14ac:dyDescent="0.2">
      <c r="A16" s="114"/>
      <c r="B16" s="60"/>
      <c r="C16" s="61"/>
      <c r="D16" s="114"/>
      <c r="E16" s="115"/>
      <c r="F16" s="115"/>
      <c r="G16" s="115"/>
      <c r="H16" s="123"/>
      <c r="I16" s="124"/>
      <c r="J16" s="42"/>
      <c r="M16" s="108"/>
      <c r="N16" s="127"/>
      <c r="O16" s="128"/>
      <c r="P16" s="107"/>
      <c r="Q16" s="117"/>
      <c r="R16" s="119"/>
      <c r="S16" s="120"/>
    </row>
    <row r="17" spans="1:20" x14ac:dyDescent="0.2">
      <c r="L17" s="19"/>
      <c r="M17" s="108"/>
      <c r="N17" s="111"/>
      <c r="O17" s="126"/>
      <c r="P17" s="107"/>
      <c r="Q17" s="118"/>
      <c r="R17" s="119"/>
      <c r="S17" s="114"/>
    </row>
    <row r="18" spans="1:20" ht="59.5" customHeight="1" x14ac:dyDescent="0.2">
      <c r="A18" s="3" t="s">
        <v>346</v>
      </c>
      <c r="B18" s="43" t="s">
        <v>347</v>
      </c>
      <c r="C18" s="3" t="s">
        <v>5</v>
      </c>
      <c r="D18" s="3" t="s">
        <v>348</v>
      </c>
      <c r="E18" s="3" t="s">
        <v>349</v>
      </c>
      <c r="F18" s="3" t="s">
        <v>350</v>
      </c>
      <c r="G18" s="3" t="s">
        <v>351</v>
      </c>
      <c r="H18" s="3" t="s">
        <v>352</v>
      </c>
      <c r="I18" s="3" t="s">
        <v>353</v>
      </c>
      <c r="J18" s="3" t="s">
        <v>354</v>
      </c>
      <c r="K18" s="3" t="s">
        <v>355</v>
      </c>
      <c r="L18" s="3" t="s">
        <v>356</v>
      </c>
      <c r="M18" s="3" t="s">
        <v>357</v>
      </c>
      <c r="N18" s="3" t="s">
        <v>347</v>
      </c>
      <c r="O18" s="3" t="s">
        <v>358</v>
      </c>
      <c r="P18" s="3" t="s">
        <v>359</v>
      </c>
      <c r="Q18" s="3" t="s">
        <v>347</v>
      </c>
      <c r="R18" s="3" t="s">
        <v>358</v>
      </c>
      <c r="S18" s="4" t="s">
        <v>360</v>
      </c>
      <c r="T18" s="4" t="s">
        <v>361</v>
      </c>
    </row>
    <row r="19" spans="1:20" ht="30.5" customHeight="1" x14ac:dyDescent="0.2">
      <c r="A19" s="47" t="str">
        <f>'S4 Maquette'!B19</f>
        <v>Séminaire international</v>
      </c>
      <c r="B19" s="47" t="str">
        <f>'S4 Maquette'!C19</f>
        <v>UE</v>
      </c>
      <c r="C19" s="46">
        <f>'S4 Maquette'!F19</f>
        <v>0</v>
      </c>
      <c r="D19" s="7">
        <v>2</v>
      </c>
      <c r="E19" s="7" t="s">
        <v>362</v>
      </c>
      <c r="F19" s="7" t="s">
        <v>362</v>
      </c>
      <c r="G19" s="135" t="s">
        <v>362</v>
      </c>
      <c r="H19" s="44" t="s">
        <v>362</v>
      </c>
      <c r="I19" s="44" t="s">
        <v>363</v>
      </c>
      <c r="J19" s="44"/>
      <c r="K19" s="44" t="s">
        <v>18</v>
      </c>
      <c r="L19" s="44"/>
      <c r="M19" s="44"/>
      <c r="N19" s="44" t="s">
        <v>34</v>
      </c>
      <c r="O19" s="44"/>
      <c r="P19" s="44" t="s">
        <v>18</v>
      </c>
      <c r="Q19" s="44" t="s">
        <v>34</v>
      </c>
      <c r="R19" s="44"/>
      <c r="S19" s="12"/>
      <c r="T19" s="1"/>
    </row>
    <row r="20" spans="1:20" ht="30.5" customHeight="1" x14ac:dyDescent="0.2">
      <c r="A20" s="47" t="str">
        <f>'S4 Maquette'!B20</f>
        <v>Mémoire et stage (PPR)</v>
      </c>
      <c r="B20" s="47" t="str">
        <f>'S4 Maquette'!C20</f>
        <v>UE</v>
      </c>
      <c r="C20" s="46">
        <f>'S4 Maquette'!F20</f>
        <v>0</v>
      </c>
      <c r="D20" s="7">
        <v>8</v>
      </c>
      <c r="E20" s="7" t="s">
        <v>362</v>
      </c>
      <c r="F20" s="7" t="s">
        <v>362</v>
      </c>
      <c r="G20" s="135" t="s">
        <v>362</v>
      </c>
      <c r="H20" s="44" t="s">
        <v>362</v>
      </c>
      <c r="I20" s="44" t="s">
        <v>363</v>
      </c>
      <c r="J20" s="44"/>
      <c r="K20" s="44" t="s">
        <v>18</v>
      </c>
      <c r="L20" s="44"/>
      <c r="M20" s="44"/>
      <c r="N20" s="44" t="s">
        <v>34</v>
      </c>
      <c r="O20" s="44"/>
      <c r="P20" s="44" t="s">
        <v>18</v>
      </c>
      <c r="Q20" s="44" t="s">
        <v>34</v>
      </c>
      <c r="R20" s="44"/>
      <c r="S20" s="12"/>
      <c r="T20" s="1"/>
    </row>
    <row r="21" spans="1:20" ht="30.5" customHeight="1" x14ac:dyDescent="0.2">
      <c r="A21" s="47">
        <f>'S4 Maquette'!B21</f>
        <v>0</v>
      </c>
      <c r="B21" s="47">
        <f>'S4 Maquette'!C21</f>
        <v>0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5" customHeight="1" x14ac:dyDescent="0.2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5" customHeight="1" x14ac:dyDescent="0.2">
      <c r="A23" s="47">
        <f>'S4 Maquette'!B23</f>
        <v>0</v>
      </c>
      <c r="B23" s="47">
        <f>'S4 Maquette'!C23</f>
        <v>0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5" customHeight="1" x14ac:dyDescent="0.2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5" customHeight="1" x14ac:dyDescent="0.2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5" customHeight="1" x14ac:dyDescent="0.2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5" customHeight="1" x14ac:dyDescent="0.2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5" customHeight="1" x14ac:dyDescent="0.2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5" customHeight="1" x14ac:dyDescent="0.2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5" customHeight="1" x14ac:dyDescent="0.2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5" customHeight="1" x14ac:dyDescent="0.2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5" customHeight="1" x14ac:dyDescent="0.2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5" customHeight="1" x14ac:dyDescent="0.2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5" customHeight="1" x14ac:dyDescent="0.2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5" customHeight="1" x14ac:dyDescent="0.2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5" customHeight="1" x14ac:dyDescent="0.2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5" customHeight="1" x14ac:dyDescent="0.2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5" customHeight="1" x14ac:dyDescent="0.2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5" customHeight="1" x14ac:dyDescent="0.2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5" customHeight="1" x14ac:dyDescent="0.2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5" customHeight="1" x14ac:dyDescent="0.2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5" customHeight="1" x14ac:dyDescent="0.2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5" customHeight="1" x14ac:dyDescent="0.2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5" customHeight="1" x14ac:dyDescent="0.2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5" customHeight="1" x14ac:dyDescent="0.2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5" customHeight="1" x14ac:dyDescent="0.2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5" customHeight="1" x14ac:dyDescent="0.2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5" customHeight="1" x14ac:dyDescent="0.2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5" customHeight="1" x14ac:dyDescent="0.2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5" customHeight="1" x14ac:dyDescent="0.2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5" customHeight="1" x14ac:dyDescent="0.2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5" customHeight="1" x14ac:dyDescent="0.2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5" customHeight="1" x14ac:dyDescent="0.2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5" customHeight="1" x14ac:dyDescent="0.2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5" customHeight="1" x14ac:dyDescent="0.2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5" customHeight="1" x14ac:dyDescent="0.2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5" customHeight="1" x14ac:dyDescent="0.2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5" customHeight="1" x14ac:dyDescent="0.2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5" customHeight="1" x14ac:dyDescent="0.2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5" customHeight="1" x14ac:dyDescent="0.2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5" customHeight="1" x14ac:dyDescent="0.2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5" customHeight="1" x14ac:dyDescent="0.2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5" customHeight="1" x14ac:dyDescent="0.2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5" customHeight="1" x14ac:dyDescent="0.2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5" customHeight="1" x14ac:dyDescent="0.2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5" customHeight="1" x14ac:dyDescent="0.2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5" customHeight="1" x14ac:dyDescent="0.2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5" customHeight="1" x14ac:dyDescent="0.2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5" customHeight="1" x14ac:dyDescent="0.2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5" customHeight="1" x14ac:dyDescent="0.2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5" customHeight="1" x14ac:dyDescent="0.2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5" customHeight="1" x14ac:dyDescent="0.2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5" customHeight="1" x14ac:dyDescent="0.2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5" customHeight="1" x14ac:dyDescent="0.2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5" customHeight="1" x14ac:dyDescent="0.2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5" customHeight="1" x14ac:dyDescent="0.2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5" customHeight="1" x14ac:dyDescent="0.2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5" customHeight="1" x14ac:dyDescent="0.2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5" customHeight="1" x14ac:dyDescent="0.2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5" customHeight="1" x14ac:dyDescent="0.2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5" customHeight="1" x14ac:dyDescent="0.2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5" customHeight="1" x14ac:dyDescent="0.2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5" customHeight="1" x14ac:dyDescent="0.2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5" customHeight="1" x14ac:dyDescent="0.2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5" customHeight="1" x14ac:dyDescent="0.2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5" customHeight="1" x14ac:dyDescent="0.2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5" customHeight="1" x14ac:dyDescent="0.2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5" customHeight="1" x14ac:dyDescent="0.2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5" customHeight="1" x14ac:dyDescent="0.2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5" customHeight="1" x14ac:dyDescent="0.2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5" customHeight="1" x14ac:dyDescent="0.2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5" customHeight="1" x14ac:dyDescent="0.2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5" customHeight="1" x14ac:dyDescent="0.2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5" customHeight="1" x14ac:dyDescent="0.2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5" customHeight="1" x14ac:dyDescent="0.2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5" customHeight="1" x14ac:dyDescent="0.2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5" customHeight="1" x14ac:dyDescent="0.2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5" customHeight="1" x14ac:dyDescent="0.2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5" customHeight="1" x14ac:dyDescent="0.2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5" customHeight="1" x14ac:dyDescent="0.2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5" customHeight="1" x14ac:dyDescent="0.2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5" customHeight="1" x14ac:dyDescent="0.2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5" customHeight="1" x14ac:dyDescent="0.2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5" customHeight="1" x14ac:dyDescent="0.2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5" customHeight="1" x14ac:dyDescent="0.2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5" customHeight="1" x14ac:dyDescent="0.2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5" customHeight="1" x14ac:dyDescent="0.2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5" customHeight="1" x14ac:dyDescent="0.2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5" customHeight="1" x14ac:dyDescent="0.2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5" customHeight="1" x14ac:dyDescent="0.2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5" customHeight="1" x14ac:dyDescent="0.2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5" customHeight="1" x14ac:dyDescent="0.2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5" customHeight="1" x14ac:dyDescent="0.2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5" customHeight="1" x14ac:dyDescent="0.2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5" customHeight="1" x14ac:dyDescent="0.2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5" customHeight="1" x14ac:dyDescent="0.2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5" customHeight="1" x14ac:dyDescent="0.2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5" customHeight="1" x14ac:dyDescent="0.2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5" customHeight="1" x14ac:dyDescent="0.2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5" customHeight="1" x14ac:dyDescent="0.2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5" customHeight="1" x14ac:dyDescent="0.2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5" customHeight="1" x14ac:dyDescent="0.2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5" customHeight="1" x14ac:dyDescent="0.2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5" customHeight="1" x14ac:dyDescent="0.2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5" customHeight="1" x14ac:dyDescent="0.2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5" customHeight="1" x14ac:dyDescent="0.2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5" customHeight="1" x14ac:dyDescent="0.2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5" customHeight="1" x14ac:dyDescent="0.2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5" customHeight="1" x14ac:dyDescent="0.2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5" customHeight="1" x14ac:dyDescent="0.2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5" customHeight="1" x14ac:dyDescent="0.2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5" customHeight="1" x14ac:dyDescent="0.2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5" customHeight="1" x14ac:dyDescent="0.2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5" customHeight="1" x14ac:dyDescent="0.2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5" customHeight="1" x14ac:dyDescent="0.2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5" customHeight="1" x14ac:dyDescent="0.2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5" customHeight="1" x14ac:dyDescent="0.2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5" customHeight="1" x14ac:dyDescent="0.2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5" customHeight="1" x14ac:dyDescent="0.2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5" customHeight="1" x14ac:dyDescent="0.2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5" customHeight="1" x14ac:dyDescent="0.2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5" customHeight="1" x14ac:dyDescent="0.2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5" customHeight="1" x14ac:dyDescent="0.2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5" customHeight="1" x14ac:dyDescent="0.2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5" customHeight="1" x14ac:dyDescent="0.2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5" customHeight="1" x14ac:dyDescent="0.2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5" customHeight="1" x14ac:dyDescent="0.2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5" customHeight="1" x14ac:dyDescent="0.2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5" customHeight="1" x14ac:dyDescent="0.2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5" customHeight="1" x14ac:dyDescent="0.2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5" customHeight="1" x14ac:dyDescent="0.2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5" customHeight="1" x14ac:dyDescent="0.2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5" customHeight="1" x14ac:dyDescent="0.2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5" customHeight="1" x14ac:dyDescent="0.2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5" customHeight="1" x14ac:dyDescent="0.2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5" customHeight="1" x14ac:dyDescent="0.2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5" customHeight="1" x14ac:dyDescent="0.2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5" customHeight="1" x14ac:dyDescent="0.2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5" customHeight="1" x14ac:dyDescent="0.2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5" customHeight="1" x14ac:dyDescent="0.2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5" customHeight="1" x14ac:dyDescent="0.2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5" customHeight="1" x14ac:dyDescent="0.2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5" customHeight="1" x14ac:dyDescent="0.2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5" customHeight="1" x14ac:dyDescent="0.2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5" customHeight="1" x14ac:dyDescent="0.2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5" customHeight="1" x14ac:dyDescent="0.2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5" customHeight="1" x14ac:dyDescent="0.2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5" customHeight="1" x14ac:dyDescent="0.2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5" customHeight="1" x14ac:dyDescent="0.2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5" customHeight="1" x14ac:dyDescent="0.2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5" customHeight="1" x14ac:dyDescent="0.2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5" customHeight="1" x14ac:dyDescent="0.2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5" customHeight="1" x14ac:dyDescent="0.2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5" customHeight="1" x14ac:dyDescent="0.2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5" customHeight="1" x14ac:dyDescent="0.2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5" customHeight="1" x14ac:dyDescent="0.2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5" customHeight="1" x14ac:dyDescent="0.2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5" customHeight="1" x14ac:dyDescent="0.2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5" customHeight="1" x14ac:dyDescent="0.2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5" customHeight="1" x14ac:dyDescent="0.2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5" customHeight="1" x14ac:dyDescent="0.2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5" customHeight="1" x14ac:dyDescent="0.2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5" customHeight="1" x14ac:dyDescent="0.2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5" customHeight="1" x14ac:dyDescent="0.2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5" customHeight="1" x14ac:dyDescent="0.2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5" customHeight="1" x14ac:dyDescent="0.2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5" customHeight="1" x14ac:dyDescent="0.2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5" customHeight="1" x14ac:dyDescent="0.2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5" customHeight="1" x14ac:dyDescent="0.2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5" customHeight="1" x14ac:dyDescent="0.2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5" customHeight="1" x14ac:dyDescent="0.2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5" customHeight="1" x14ac:dyDescent="0.2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5" customHeight="1" x14ac:dyDescent="0.2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5" customHeight="1" x14ac:dyDescent="0.2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5" customHeight="1" x14ac:dyDescent="0.2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5" customHeight="1" x14ac:dyDescent="0.2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5" customHeight="1" x14ac:dyDescent="0.2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5" customHeight="1" x14ac:dyDescent="0.2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5" customHeight="1" x14ac:dyDescent="0.2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5" customHeight="1" x14ac:dyDescent="0.2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5" customHeight="1" x14ac:dyDescent="0.2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5" customHeight="1" x14ac:dyDescent="0.2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5" customHeight="1" x14ac:dyDescent="0.2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5" customHeight="1" x14ac:dyDescent="0.2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5" customHeight="1" x14ac:dyDescent="0.2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5" customHeight="1" x14ac:dyDescent="0.2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5" customHeight="1" x14ac:dyDescent="0.2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5" customHeight="1" x14ac:dyDescent="0.2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5" customHeight="1" x14ac:dyDescent="0.2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5" customHeight="1" x14ac:dyDescent="0.2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5" customHeight="1" x14ac:dyDescent="0.2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5" customHeight="1" x14ac:dyDescent="0.2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5" customHeight="1" x14ac:dyDescent="0.2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5" customHeight="1" x14ac:dyDescent="0.2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5" customHeight="1" x14ac:dyDescent="0.2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5" customHeight="1" x14ac:dyDescent="0.2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5" customHeight="1" x14ac:dyDescent="0.2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5" customHeight="1" x14ac:dyDescent="0.2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5" customHeight="1" x14ac:dyDescent="0.2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5" customHeight="1" x14ac:dyDescent="0.2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5" customHeight="1" x14ac:dyDescent="0.2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5" customHeight="1" x14ac:dyDescent="0.2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5" customHeight="1" x14ac:dyDescent="0.2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5" customHeight="1" x14ac:dyDescent="0.2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5" customHeight="1" x14ac:dyDescent="0.2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5" customHeight="1" x14ac:dyDescent="0.2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5" customHeight="1" x14ac:dyDescent="0.2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5" customHeight="1" x14ac:dyDescent="0.2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5" customHeight="1" x14ac:dyDescent="0.2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5" customHeight="1" x14ac:dyDescent="0.2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5" customHeight="1" x14ac:dyDescent="0.2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5" customHeight="1" x14ac:dyDescent="0.2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5" customHeight="1" x14ac:dyDescent="0.2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5" customHeight="1" x14ac:dyDescent="0.2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5" customHeight="1" x14ac:dyDescent="0.2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5" customHeight="1" x14ac:dyDescent="0.2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5" customHeight="1" x14ac:dyDescent="0.2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5" customHeight="1" x14ac:dyDescent="0.2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5" customHeight="1" x14ac:dyDescent="0.2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5" customHeight="1" x14ac:dyDescent="0.2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5" customHeight="1" x14ac:dyDescent="0.2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5" customHeight="1" x14ac:dyDescent="0.2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5" customHeight="1" x14ac:dyDescent="0.2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5" customHeight="1" x14ac:dyDescent="0.2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5" customHeight="1" x14ac:dyDescent="0.2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5" customHeight="1" x14ac:dyDescent="0.2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5" customHeight="1" x14ac:dyDescent="0.2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5" customHeight="1" x14ac:dyDescent="0.2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5" customHeight="1" x14ac:dyDescent="0.2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5" customHeight="1" x14ac:dyDescent="0.2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5" customHeight="1" x14ac:dyDescent="0.2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5" customHeight="1" x14ac:dyDescent="0.2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5" customHeight="1" x14ac:dyDescent="0.2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5" customHeight="1" x14ac:dyDescent="0.2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5" customHeight="1" x14ac:dyDescent="0.2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5" customHeight="1" x14ac:dyDescent="0.2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5" customHeight="1" x14ac:dyDescent="0.2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5" customHeight="1" x14ac:dyDescent="0.2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5" customHeight="1" x14ac:dyDescent="0.2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5" customHeight="1" x14ac:dyDescent="0.2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5" customHeight="1" x14ac:dyDescent="0.2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5" customHeight="1" x14ac:dyDescent="0.2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5" customHeight="1" x14ac:dyDescent="0.2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5" customHeight="1" x14ac:dyDescent="0.2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5" customHeight="1" x14ac:dyDescent="0.2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5" customHeight="1" x14ac:dyDescent="0.2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5" customHeight="1" x14ac:dyDescent="0.2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5" customHeight="1" x14ac:dyDescent="0.2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5" customHeight="1" x14ac:dyDescent="0.2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5" customHeight="1" x14ac:dyDescent="0.2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5" customHeight="1" x14ac:dyDescent="0.2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5" customHeight="1" x14ac:dyDescent="0.2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5" customHeight="1" x14ac:dyDescent="0.2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5" customHeight="1" x14ac:dyDescent="0.2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5" customHeight="1" x14ac:dyDescent="0.2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5" customHeight="1" x14ac:dyDescent="0.2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5" customHeight="1" x14ac:dyDescent="0.2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5" customHeight="1" x14ac:dyDescent="0.2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5" customHeight="1" x14ac:dyDescent="0.2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5" customHeight="1" x14ac:dyDescent="0.2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5" customHeight="1" x14ac:dyDescent="0.2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5" customHeight="1" x14ac:dyDescent="0.2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5" customHeight="1" x14ac:dyDescent="0.2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5" customHeight="1" x14ac:dyDescent="0.2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5" customHeight="1" x14ac:dyDescent="0.2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5" customHeight="1" x14ac:dyDescent="0.2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5" customHeight="1" x14ac:dyDescent="0.2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5" customHeight="1" x14ac:dyDescent="0.2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5" customHeight="1" x14ac:dyDescent="0.2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5" customHeight="1" x14ac:dyDescent="0.2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5" customHeight="1" x14ac:dyDescent="0.2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5" customHeight="1" x14ac:dyDescent="0.2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5" customHeight="1" x14ac:dyDescent="0.2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5" customHeight="1" x14ac:dyDescent="0.2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5" customHeight="1" x14ac:dyDescent="0.2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5" customHeight="1" x14ac:dyDescent="0.2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5" customHeight="1" x14ac:dyDescent="0.2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5" customHeight="1" x14ac:dyDescent="0.2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5" customHeight="1" x14ac:dyDescent="0.2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5" customHeight="1" x14ac:dyDescent="0.2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73" priority="11">
      <formula>$C1="Parcours Pédagogique"</formula>
    </cfRule>
    <cfRule type="expression" dxfId="72" priority="12">
      <formula>$C1="BLOC"</formula>
    </cfRule>
    <cfRule type="expression" dxfId="71" priority="13">
      <formula>$C1="OPTION"</formula>
    </cfRule>
  </conditionalFormatting>
  <conditionalFormatting sqref="A18:T18 A21:S300 A19:F20 H19:S20">
    <cfRule type="expression" dxfId="70" priority="20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69" priority="17">
      <formula>$D1="Modification"</formula>
    </cfRule>
    <cfRule type="expression" dxfId="68" priority="18">
      <formula>$D1="Création"</formula>
    </cfRule>
    <cfRule type="expression" dxfId="67" priority="19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66" priority="16">
      <formula>$D1="Modification MCC"</formula>
    </cfRule>
  </conditionalFormatting>
  <conditionalFormatting sqref="J1:J999">
    <cfRule type="expression" dxfId="65" priority="8">
      <formula>$I1="NON"</formula>
    </cfRule>
  </conditionalFormatting>
  <conditionalFormatting sqref="L18:L300">
    <cfRule type="expression" dxfId="64" priority="14">
      <formula>$K18="CT (Contrôle terminal)"</formula>
    </cfRule>
    <cfRule type="expression" dxfId="63" priority="15">
      <formula>$K18="CCI (CC Intégral)"</formula>
    </cfRule>
  </conditionalFormatting>
  <conditionalFormatting sqref="M1:M999">
    <cfRule type="expression" dxfId="62" priority="10">
      <formula>$K1="CT (Contrôle terminal)"</formula>
    </cfRule>
  </conditionalFormatting>
  <conditionalFormatting sqref="N1:O999">
    <cfRule type="expression" dxfId="61" priority="7">
      <formula>$K1="CCI (CC Intégral)"</formula>
    </cfRule>
  </conditionalFormatting>
  <conditionalFormatting sqref="P19:S300">
    <cfRule type="expression" dxfId="60" priority="9">
      <formula>$H$15="Session Unique"</formula>
    </cfRule>
  </conditionalFormatting>
  <conditionalFormatting sqref="Q1:R999">
    <cfRule type="expression" dxfId="59" priority="5">
      <formula>$P1="Autres"</formula>
    </cfRule>
  </conditionalFormatting>
  <conditionalFormatting sqref="S1:S999 T18">
    <cfRule type="expression" dxfId="58" priority="6">
      <formula>$P1="CT (Contrôle terminal)"</formula>
    </cfRule>
  </conditionalFormatting>
  <conditionalFormatting sqref="A18:T18 A21:S300 A19:F20 H19:S20">
    <cfRule type="expression" dxfId="57" priority="21">
      <formula>$C18="Modification"</formula>
    </cfRule>
    <cfRule type="expression" dxfId="56" priority="22">
      <formula>$C18="Création"</formula>
    </cfRule>
    <cfRule type="expression" dxfId="55" priority="23">
      <formula>$C18="Fermeture"</formula>
    </cfRule>
  </conditionalFormatting>
  <conditionalFormatting sqref="G19:G20">
    <cfRule type="expression" dxfId="23" priority="1">
      <formula>$C19="Modification MCC"</formula>
    </cfRule>
  </conditionalFormatting>
  <conditionalFormatting sqref="G19:G20">
    <cfRule type="expression" dxfId="22" priority="2">
      <formula>$C19="Modification"</formula>
    </cfRule>
    <cfRule type="expression" dxfId="21" priority="3">
      <formula>$C19="Création"</formula>
    </cfRule>
    <cfRule type="expression" dxfId="20" priority="4">
      <formula>$C19="Fermeture"</formula>
    </cfRule>
  </conditionalFormatting>
  <dataValidations count="6">
    <dataValidation type="list" allowBlank="1" showInputMessage="1" showErrorMessage="1" sqref="Q19:Q300 N19:N300" xr:uid="{00000000-0002-0000-0A00-000000000000}">
      <formula1>List_Controle</formula1>
    </dataValidation>
    <dataValidation type="list" allowBlank="1" showInputMessage="1" showErrorMessage="1" sqref="K19:K300" xr:uid="{00000000-0002-0000-0A00-000001000000}">
      <formula1>List_Controle2</formula1>
    </dataValidation>
    <dataValidation type="list" allowBlank="1" showInputMessage="1" showErrorMessage="1" sqref="C19:C300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9:P300" xr:uid="{00000000-0002-0000-0A00-000004000000}">
      <formula1>"CT (Contrôle terminal), Autres"</formula1>
    </dataValidation>
    <dataValidation type="list" allowBlank="1" showInputMessage="1" showErrorMessage="1" sqref="E19:I300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5" defaultRowHeight="15" x14ac:dyDescent="0.2"/>
  <sheetData>
    <row r="1" spans="1:30" x14ac:dyDescent="0.2">
      <c r="A1" s="54" t="s">
        <v>230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AA1" s="55" t="s">
        <v>231</v>
      </c>
      <c r="AB1" s="55"/>
      <c r="AC1" s="55"/>
      <c r="AD1" s="55"/>
    </row>
    <row r="2" spans="1:30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AA2" s="55"/>
      <c r="AB2" s="55"/>
      <c r="AC2" s="55"/>
      <c r="AD2" s="55"/>
    </row>
    <row r="3" spans="1:30" x14ac:dyDescent="0.2">
      <c r="A3" s="55" t="s">
        <v>232</v>
      </c>
      <c r="B3" s="55"/>
      <c r="C3" s="55"/>
      <c r="D3" s="55" t="s">
        <v>233</v>
      </c>
      <c r="E3" s="55"/>
      <c r="F3" s="55"/>
      <c r="G3" s="55" t="s">
        <v>234</v>
      </c>
      <c r="H3" s="55"/>
      <c r="I3" s="55"/>
      <c r="J3" s="55" t="s">
        <v>235</v>
      </c>
      <c r="K3" s="55"/>
      <c r="L3" s="55"/>
      <c r="AA3" s="10" t="s">
        <v>232</v>
      </c>
      <c r="AB3" s="10" t="s">
        <v>233</v>
      </c>
      <c r="AC3" s="10" t="s">
        <v>234</v>
      </c>
      <c r="AD3" s="10" t="s">
        <v>235</v>
      </c>
    </row>
    <row r="4" spans="1:30" x14ac:dyDescent="0.2">
      <c r="A4" s="10" t="s">
        <v>231</v>
      </c>
      <c r="B4" s="10" t="s">
        <v>236</v>
      </c>
      <c r="C4" s="10" t="s">
        <v>237</v>
      </c>
      <c r="D4" s="37" t="s">
        <v>231</v>
      </c>
      <c r="E4" s="37" t="s">
        <v>236</v>
      </c>
      <c r="F4" s="37" t="s">
        <v>237</v>
      </c>
      <c r="G4" s="37" t="s">
        <v>231</v>
      </c>
      <c r="H4" s="37" t="s">
        <v>236</v>
      </c>
      <c r="I4" s="37" t="s">
        <v>237</v>
      </c>
      <c r="J4" s="37" t="s">
        <v>231</v>
      </c>
      <c r="K4" s="37" t="s">
        <v>236</v>
      </c>
      <c r="L4" s="37" t="s">
        <v>237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">
      <c r="A5" s="10">
        <f>SUM(AA4:AA291)</f>
        <v>85.5</v>
      </c>
      <c r="B5" s="10">
        <f>SUM('S1 Maquette'!J19:J300)</f>
        <v>126</v>
      </c>
      <c r="C5" s="10">
        <f>SUM('S1 Maquette'!K19:K300)</f>
        <v>0</v>
      </c>
      <c r="D5" s="10">
        <f>SUM(AB4:AB291)</f>
        <v>85.5</v>
      </c>
      <c r="E5" s="10">
        <f>SUM('S2 Maquette'!J19:J300)</f>
        <v>30</v>
      </c>
      <c r="F5" s="10">
        <f>SUM('S2 Maquette'!K19:K300)</f>
        <v>0</v>
      </c>
      <c r="G5" s="10">
        <f>SUM(AC4:AC291)</f>
        <v>162</v>
      </c>
      <c r="H5" s="10">
        <f>SUM('S3 Maquette'!J19:J300)</f>
        <v>54</v>
      </c>
      <c r="I5" s="10">
        <f>SUM('S3 Maquette'!K19:K300)</f>
        <v>0</v>
      </c>
      <c r="J5" s="10">
        <f>SUM(AD4:AD291)</f>
        <v>0</v>
      </c>
      <c r="K5" s="10">
        <f>SUM('S4 Maquette'!J19:J300)</f>
        <v>36</v>
      </c>
      <c r="L5" s="10">
        <f>SUM('S4 Maquette'!K19:K300)</f>
        <v>0</v>
      </c>
      <c r="AA5" s="10">
        <f>'S1 Maquette'!I20*1.5</f>
        <v>0</v>
      </c>
      <c r="AB5" s="10">
        <f>'S2 Maquette'!I20*1.5</f>
        <v>18</v>
      </c>
      <c r="AC5" s="10">
        <f>'S3 Maquette'!I20*1.5</f>
        <v>0</v>
      </c>
      <c r="AD5" s="10">
        <f>'S4 Maquette'!I20*1.5</f>
        <v>0</v>
      </c>
    </row>
    <row r="6" spans="1:30" x14ac:dyDescent="0.2">
      <c r="A6" s="55" t="s">
        <v>238</v>
      </c>
      <c r="B6" s="55"/>
      <c r="C6" s="55"/>
      <c r="D6" s="55" t="s">
        <v>238</v>
      </c>
      <c r="E6" s="55"/>
      <c r="F6" s="55"/>
      <c r="G6" s="55" t="s">
        <v>238</v>
      </c>
      <c r="H6" s="55"/>
      <c r="I6" s="55"/>
      <c r="J6" s="55" t="s">
        <v>238</v>
      </c>
      <c r="K6" s="55"/>
      <c r="L6" s="55"/>
      <c r="AA6" s="10">
        <f>'S1 Maquette'!I21*1.5</f>
        <v>9</v>
      </c>
      <c r="AB6" s="10">
        <f>'S2 Maquette'!I21*1.5</f>
        <v>0</v>
      </c>
      <c r="AC6" s="10">
        <f>'S3 Maquette'!I21*1.5</f>
        <v>0</v>
      </c>
      <c r="AD6" s="10">
        <f>'S4 Maquette'!I21*1.5</f>
        <v>0</v>
      </c>
    </row>
    <row r="7" spans="1:30" x14ac:dyDescent="0.2">
      <c r="A7" s="55">
        <f>SUM(A5,B5,C5)</f>
        <v>211.5</v>
      </c>
      <c r="B7" s="55"/>
      <c r="C7" s="55"/>
      <c r="D7" s="55">
        <f>SUM(D5,E5,F5)</f>
        <v>115.5</v>
      </c>
      <c r="E7" s="55"/>
      <c r="F7" s="55"/>
      <c r="G7" s="55">
        <f>SUM(G5,H5,I5)</f>
        <v>216</v>
      </c>
      <c r="H7" s="55"/>
      <c r="I7" s="55"/>
      <c r="J7" s="55">
        <f>SUM(J5,K5,L5)</f>
        <v>36</v>
      </c>
      <c r="K7" s="55"/>
      <c r="L7" s="55"/>
      <c r="AA7" s="10">
        <f>'S1 Maquette'!I22*1.5</f>
        <v>9</v>
      </c>
      <c r="AB7" s="10">
        <f>'S2 Maquette'!I22*1.5</f>
        <v>0</v>
      </c>
      <c r="AC7" s="10">
        <f>'S3 Maquette'!I22*1.5</f>
        <v>0</v>
      </c>
      <c r="AD7" s="10">
        <f>'S4 Maquette'!I22*1.5</f>
        <v>0</v>
      </c>
    </row>
    <row r="8" spans="1:30" x14ac:dyDescent="0.2">
      <c r="A8" s="56" t="s">
        <v>238</v>
      </c>
      <c r="B8" s="57"/>
      <c r="C8" s="57"/>
      <c r="D8" s="57"/>
      <c r="E8" s="57"/>
      <c r="F8" s="58"/>
      <c r="G8" s="56" t="s">
        <v>238</v>
      </c>
      <c r="H8" s="57"/>
      <c r="I8" s="57"/>
      <c r="J8" s="57"/>
      <c r="K8" s="57"/>
      <c r="L8" s="58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 x14ac:dyDescent="0.2">
      <c r="A9" s="59"/>
      <c r="B9" s="60"/>
      <c r="C9" s="60"/>
      <c r="D9" s="60"/>
      <c r="E9" s="60"/>
      <c r="F9" s="61"/>
      <c r="G9" s="59"/>
      <c r="H9" s="60"/>
      <c r="I9" s="60"/>
      <c r="J9" s="60"/>
      <c r="K9" s="60"/>
      <c r="L9" s="61"/>
      <c r="AA9" s="10">
        <f>'S1 Maquette'!I24*1.5</f>
        <v>0</v>
      </c>
      <c r="AB9" s="10">
        <f>'S2 Maquette'!I24*1.5</f>
        <v>22.5</v>
      </c>
      <c r="AC9" s="10">
        <f>'S3 Maquette'!I24*1.5</f>
        <v>0</v>
      </c>
      <c r="AD9" s="10">
        <f>'S4 Maquette'!I24*1.5</f>
        <v>0</v>
      </c>
    </row>
    <row r="10" spans="1:30" x14ac:dyDescent="0.2">
      <c r="A10" s="56">
        <f>SUM(A7,D7)</f>
        <v>327</v>
      </c>
      <c r="B10" s="57"/>
      <c r="C10" s="57"/>
      <c r="D10" s="57"/>
      <c r="E10" s="57"/>
      <c r="F10" s="58"/>
      <c r="G10" s="56">
        <f>SUM(G7,J7)</f>
        <v>252</v>
      </c>
      <c r="H10" s="57"/>
      <c r="I10" s="57"/>
      <c r="J10" s="57"/>
      <c r="K10" s="57"/>
      <c r="L10" s="58"/>
      <c r="AA10" s="10">
        <f>'S1 Maquette'!I25*1.5</f>
        <v>0</v>
      </c>
      <c r="AB10" s="10">
        <f>'S2 Maquette'!I25*1.5</f>
        <v>22.5</v>
      </c>
      <c r="AC10" s="10">
        <f>'S3 Maquette'!I25*1.5</f>
        <v>27</v>
      </c>
      <c r="AD10" s="10">
        <f>'S4 Maquette'!I25*1.5</f>
        <v>0</v>
      </c>
    </row>
    <row r="11" spans="1:30" x14ac:dyDescent="0.2">
      <c r="A11" s="59"/>
      <c r="B11" s="60"/>
      <c r="C11" s="60"/>
      <c r="D11" s="60"/>
      <c r="E11" s="60"/>
      <c r="F11" s="61"/>
      <c r="G11" s="59"/>
      <c r="H11" s="60"/>
      <c r="I11" s="60"/>
      <c r="J11" s="60"/>
      <c r="K11" s="60"/>
      <c r="L11" s="61"/>
      <c r="AA11" s="10">
        <f>'S1 Maquette'!I26*1.5</f>
        <v>0</v>
      </c>
      <c r="AB11" s="10">
        <f>'S2 Maquette'!I26*1.5</f>
        <v>22.5</v>
      </c>
      <c r="AC11" s="10">
        <f>'S3 Maquette'!I26*1.5</f>
        <v>27</v>
      </c>
      <c r="AD11" s="10">
        <f>'S4 Maquette'!I26*1.5</f>
        <v>0</v>
      </c>
    </row>
    <row r="12" spans="1:30" x14ac:dyDescent="0.2">
      <c r="AA12" s="10">
        <f>'S1 Maquette'!I27*1.5</f>
        <v>0</v>
      </c>
      <c r="AB12" s="10">
        <f>'S2 Maquette'!I27*1.5</f>
        <v>0</v>
      </c>
      <c r="AC12" s="10">
        <f>'S3 Maquette'!I27*1.5</f>
        <v>0</v>
      </c>
      <c r="AD12" s="10">
        <f>'S4 Maquette'!I27*1.5</f>
        <v>0</v>
      </c>
    </row>
    <row r="13" spans="1:30" x14ac:dyDescent="0.2">
      <c r="AA13" s="10">
        <f>'S1 Maquette'!I28*1.5</f>
        <v>0</v>
      </c>
      <c r="AB13" s="10">
        <f>'S2 Maquette'!I28*1.5</f>
        <v>0</v>
      </c>
      <c r="AC13" s="10">
        <f>'S3 Maquette'!I28*1.5</f>
        <v>27</v>
      </c>
      <c r="AD13" s="10">
        <f>'S4 Maquette'!I28*1.5</f>
        <v>0</v>
      </c>
    </row>
    <row r="14" spans="1:30" x14ac:dyDescent="0.2">
      <c r="A14" s="62" t="s">
        <v>239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N14" s="63" t="s">
        <v>240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AA14" s="10">
        <f>'S1 Maquette'!I29*1.5</f>
        <v>22.5</v>
      </c>
      <c r="AB14" s="10">
        <f>'S2 Maquette'!I29*1.5</f>
        <v>0</v>
      </c>
      <c r="AC14" s="10">
        <f>'S3 Maquette'!I29*1.5</f>
        <v>27</v>
      </c>
      <c r="AD14" s="10">
        <f>'S4 Maquette'!I29*1.5</f>
        <v>0</v>
      </c>
    </row>
    <row r="15" spans="1:30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AA15" s="10">
        <f>'S1 Maquette'!I30*1.5</f>
        <v>22.5</v>
      </c>
      <c r="AB15" s="10">
        <f>'S2 Maquette'!I30*1.5</f>
        <v>0</v>
      </c>
      <c r="AC15" s="10">
        <f>'S3 Maquette'!I30*1.5</f>
        <v>0</v>
      </c>
      <c r="AD15" s="10">
        <f>'S4 Maquette'!I30*1.5</f>
        <v>0</v>
      </c>
    </row>
    <row r="16" spans="1:30" x14ac:dyDescent="0.2">
      <c r="A16" s="55" t="s">
        <v>232</v>
      </c>
      <c r="B16" s="55"/>
      <c r="C16" s="55"/>
      <c r="D16" s="64" t="s">
        <v>233</v>
      </c>
      <c r="E16" s="65"/>
      <c r="F16" s="66"/>
      <c r="G16" s="55" t="s">
        <v>234</v>
      </c>
      <c r="H16" s="55"/>
      <c r="I16" s="55"/>
      <c r="J16" s="55" t="s">
        <v>235</v>
      </c>
      <c r="K16" s="55"/>
      <c r="L16" s="55"/>
      <c r="N16" s="55" t="s">
        <v>232</v>
      </c>
      <c r="O16" s="55"/>
      <c r="P16" s="55"/>
      <c r="Q16" s="55" t="s">
        <v>233</v>
      </c>
      <c r="R16" s="55"/>
      <c r="S16" s="55"/>
      <c r="T16" s="55" t="s">
        <v>234</v>
      </c>
      <c r="U16" s="55"/>
      <c r="V16" s="55"/>
      <c r="W16" s="55" t="s">
        <v>235</v>
      </c>
      <c r="X16" s="55"/>
      <c r="Y16" s="55"/>
      <c r="AA16" s="10">
        <f>'S1 Maquette'!I31*1.5</f>
        <v>22.5</v>
      </c>
      <c r="AB16" s="10">
        <f>'S2 Maquette'!I31*1.5</f>
        <v>0</v>
      </c>
      <c r="AC16" s="10">
        <f>'S3 Maquette'!I31*1.5</f>
        <v>27</v>
      </c>
      <c r="AD16" s="10">
        <f>'S4 Maquette'!I31*1.5</f>
        <v>0</v>
      </c>
    </row>
    <row r="17" spans="1:30" x14ac:dyDescent="0.2">
      <c r="A17" s="10" t="s">
        <v>231</v>
      </c>
      <c r="B17" s="10" t="s">
        <v>236</v>
      </c>
      <c r="C17" s="10" t="s">
        <v>237</v>
      </c>
      <c r="D17" s="10" t="s">
        <v>231</v>
      </c>
      <c r="E17" s="10" t="s">
        <v>236</v>
      </c>
      <c r="F17" s="10" t="s">
        <v>237</v>
      </c>
      <c r="G17" s="10" t="s">
        <v>231</v>
      </c>
      <c r="H17" s="10" t="s">
        <v>236</v>
      </c>
      <c r="I17" s="10" t="s">
        <v>237</v>
      </c>
      <c r="J17" s="10" t="s">
        <v>231</v>
      </c>
      <c r="K17" s="10" t="s">
        <v>236</v>
      </c>
      <c r="L17" s="10" t="s">
        <v>237</v>
      </c>
      <c r="N17" s="10" t="s">
        <v>231</v>
      </c>
      <c r="O17" s="10" t="s">
        <v>236</v>
      </c>
      <c r="P17" s="10" t="s">
        <v>237</v>
      </c>
      <c r="Q17" s="10" t="s">
        <v>231</v>
      </c>
      <c r="R17" s="10" t="s">
        <v>236</v>
      </c>
      <c r="S17" s="10" t="s">
        <v>237</v>
      </c>
      <c r="T17" s="10" t="s">
        <v>231</v>
      </c>
      <c r="U17" s="10" t="s">
        <v>236</v>
      </c>
      <c r="V17" s="10" t="s">
        <v>237</v>
      </c>
      <c r="W17" s="10" t="s">
        <v>231</v>
      </c>
      <c r="X17" s="10" t="s">
        <v>236</v>
      </c>
      <c r="Y17" s="10" t="s">
        <v>237</v>
      </c>
      <c r="AA17" s="10">
        <f>'S1 Maquette'!I32*1.5</f>
        <v>0</v>
      </c>
      <c r="AB17" s="10">
        <f>'S2 Maquette'!I32*1.5</f>
        <v>0</v>
      </c>
      <c r="AC17" s="10">
        <f>'S3 Maquette'!I32*1.5</f>
        <v>27</v>
      </c>
      <c r="AD17" s="10">
        <f>'S4 Maquette'!I32*1.5</f>
        <v>0</v>
      </c>
    </row>
    <row r="18" spans="1:30" x14ac:dyDescent="0.2">
      <c r="A18" s="10">
        <f>A5-N18</f>
        <v>76.5</v>
      </c>
      <c r="B18" s="10">
        <f>B5-O18</f>
        <v>108</v>
      </c>
      <c r="C18" s="10">
        <f>C5-P18</f>
        <v>0</v>
      </c>
      <c r="D18" s="10">
        <f t="shared" ref="D18:K18" si="0">D5-Q18</f>
        <v>85.5</v>
      </c>
      <c r="E18" s="10">
        <f t="shared" si="0"/>
        <v>30</v>
      </c>
      <c r="F18" s="10">
        <f t="shared" ca="1" si="0"/>
        <v>0</v>
      </c>
      <c r="G18" s="10">
        <f t="shared" si="0"/>
        <v>162</v>
      </c>
      <c r="H18" s="10">
        <f t="shared" si="0"/>
        <v>54</v>
      </c>
      <c r="I18" s="10">
        <f t="shared" si="0"/>
        <v>0</v>
      </c>
      <c r="J18" s="10">
        <f t="shared" si="0"/>
        <v>0</v>
      </c>
      <c r="K18" s="10">
        <f t="shared" si="0"/>
        <v>36</v>
      </c>
      <c r="L18" s="10">
        <f>L5-Y18</f>
        <v>0</v>
      </c>
      <c r="N18" s="10">
        <f>SUMIF('S1 Maquette'!M19:M300,"Portée",'S1 Maquette'!I19:I300)*1.5</f>
        <v>9</v>
      </c>
      <c r="O18" s="10">
        <f>SUMIF('S1 Maquette'!M19:M300,"Portée",'S1 Maquette'!J19:J300)</f>
        <v>18</v>
      </c>
      <c r="P18" s="10">
        <f>SUMIF('S1 Maquette'!M19:M300,"Portée",'S1 Maquette'!K19:K300)</f>
        <v>0</v>
      </c>
      <c r="Q18" s="10">
        <f>SUMIF('S2 Maquette'!M19:M300,"Portée",'S2 Maquette'!I19:I300)*1.5</f>
        <v>0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Maquette'!M19:M300,"Portée",'S3 Maquette'!I19:I300)*1.5</f>
        <v>0</v>
      </c>
      <c r="U18" s="10">
        <f>SUMIF('S3 Maquette'!M19:M300,"Portée",'S3 Maquette'!J19:J300)</f>
        <v>0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Maquette'!I33*1.5</f>
        <v>0</v>
      </c>
      <c r="AD18" s="10">
        <f>'S4 Maquette'!I33*1.5</f>
        <v>0</v>
      </c>
    </row>
    <row r="19" spans="1:30" x14ac:dyDescent="0.2">
      <c r="A19" s="55" t="s">
        <v>238</v>
      </c>
      <c r="B19" s="55"/>
      <c r="C19" s="55"/>
      <c r="D19" s="55" t="s">
        <v>238</v>
      </c>
      <c r="E19" s="55"/>
      <c r="F19" s="55"/>
      <c r="G19" s="55" t="s">
        <v>238</v>
      </c>
      <c r="H19" s="55"/>
      <c r="I19" s="55"/>
      <c r="J19" s="55" t="s">
        <v>238</v>
      </c>
      <c r="K19" s="55"/>
      <c r="L19" s="55"/>
      <c r="AA19" s="10">
        <f>'S1 Maquette'!I34*1.5</f>
        <v>0</v>
      </c>
      <c r="AB19" s="10">
        <f>'S2 Maquette'!I34*1.5</f>
        <v>0</v>
      </c>
      <c r="AC19" s="10">
        <f>'S3 Maquette'!I34*1.5</f>
        <v>0</v>
      </c>
      <c r="AD19" s="10">
        <f>'S4 Maquette'!I34*1.5</f>
        <v>0</v>
      </c>
    </row>
    <row r="20" spans="1:30" x14ac:dyDescent="0.2">
      <c r="A20" s="55">
        <f>SUM(A18,B18,C18)</f>
        <v>184.5</v>
      </c>
      <c r="B20" s="55"/>
      <c r="C20" s="55"/>
      <c r="D20" s="55">
        <f ca="1">SUM(D18,E18,F18)</f>
        <v>115.5</v>
      </c>
      <c r="E20" s="55"/>
      <c r="F20" s="55"/>
      <c r="G20" s="55">
        <f>SUM(G18,H18,I18)</f>
        <v>216</v>
      </c>
      <c r="H20" s="55"/>
      <c r="I20" s="55"/>
      <c r="J20" s="55">
        <f>SUM(J18,K18,L18)</f>
        <v>36</v>
      </c>
      <c r="K20" s="55"/>
      <c r="L20" s="55"/>
      <c r="AA20" s="10">
        <f>'S1 Maquette'!I35*1.5</f>
        <v>0</v>
      </c>
      <c r="AB20" s="10">
        <f>'S2 Maquette'!I35*1.5</f>
        <v>0</v>
      </c>
      <c r="AC20" s="10">
        <f>'S3 Maquette'!I35*1.5</f>
        <v>0</v>
      </c>
      <c r="AD20" s="10">
        <f>'S4 Maquette'!I35*1.5</f>
        <v>0</v>
      </c>
    </row>
    <row r="21" spans="1:30" ht="29.5" customHeight="1" x14ac:dyDescent="0.2">
      <c r="A21" s="64" t="s">
        <v>238</v>
      </c>
      <c r="B21" s="65"/>
      <c r="C21" s="65"/>
      <c r="D21" s="65"/>
      <c r="E21" s="65"/>
      <c r="F21" s="66"/>
      <c r="G21" s="64" t="s">
        <v>238</v>
      </c>
      <c r="H21" s="65"/>
      <c r="I21" s="65"/>
      <c r="J21" s="65"/>
      <c r="K21" s="65"/>
      <c r="L21" s="66"/>
      <c r="AA21" s="10">
        <f>'S1 Maquette'!I36*1.5</f>
        <v>0</v>
      </c>
      <c r="AB21" s="10">
        <f>'S2 Maquette'!I36*1.5</f>
        <v>0</v>
      </c>
      <c r="AC21" s="10">
        <f>'S3 Maquette'!I36*1.5</f>
        <v>0</v>
      </c>
      <c r="AD21" s="10">
        <f>'S4 Maquette'!I36*1.5</f>
        <v>0</v>
      </c>
    </row>
    <row r="22" spans="1:30" ht="29" customHeight="1" x14ac:dyDescent="0.2">
      <c r="A22" s="64">
        <f ca="1">SUM(A20,D20)</f>
        <v>300</v>
      </c>
      <c r="B22" s="65"/>
      <c r="C22" s="65"/>
      <c r="D22" s="65"/>
      <c r="E22" s="65"/>
      <c r="F22" s="66"/>
      <c r="G22" s="64">
        <f>SUM(G20,J20)</f>
        <v>252</v>
      </c>
      <c r="H22" s="65"/>
      <c r="I22" s="65"/>
      <c r="J22" s="65"/>
      <c r="K22" s="65"/>
      <c r="L22" s="66"/>
      <c r="AA22" s="10">
        <f>'S1 Maquette'!I37*1.5</f>
        <v>0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 x14ac:dyDescent="0.2">
      <c r="AA23" s="10">
        <f>'S1 Maquette'!I38*1.5</f>
        <v>0</v>
      </c>
      <c r="AB23" s="10">
        <f>'S2 Maquette'!I38*1.5</f>
        <v>0</v>
      </c>
      <c r="AC23" s="10">
        <f>'S3 Maquette'!I38*1.5</f>
        <v>0</v>
      </c>
      <c r="AD23" s="10">
        <f>'S4 Maquette'!I38*1.5</f>
        <v>0</v>
      </c>
    </row>
    <row r="24" spans="1:30" x14ac:dyDescent="0.2">
      <c r="AA24" s="10">
        <f>'S1 Maquette'!I39*1.5</f>
        <v>0</v>
      </c>
      <c r="AB24" s="10">
        <f>'S2 Maquette'!I39*1.5</f>
        <v>0</v>
      </c>
      <c r="AC24" s="10">
        <f>'S3 Maquette'!I39*1.5</f>
        <v>0</v>
      </c>
      <c r="AD24" s="10">
        <f>'S4 Maquette'!I39*1.5</f>
        <v>0</v>
      </c>
    </row>
    <row r="25" spans="1:30" x14ac:dyDescent="0.2">
      <c r="AA25" s="10">
        <f>'S1 Maquette'!I40*1.5</f>
        <v>0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 x14ac:dyDescent="0.2">
      <c r="AA26" s="10">
        <f>'S1 Maquette'!I41*1.5</f>
        <v>0</v>
      </c>
      <c r="AB26" s="10">
        <f>'S2 Maquette'!I41*1.5</f>
        <v>0</v>
      </c>
      <c r="AC26" s="10">
        <f>'S3 Maquette'!I41*1.5</f>
        <v>0</v>
      </c>
      <c r="AD26" s="10">
        <f>'S4 Maquette'!I41*1.5</f>
        <v>0</v>
      </c>
    </row>
    <row r="27" spans="1:30" x14ac:dyDescent="0.2">
      <c r="AA27" s="10">
        <f>'S1 Maquette'!I42*1.5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 x14ac:dyDescent="0.2">
      <c r="AA28" s="10">
        <f>'S1 Maquette'!I43*1.5</f>
        <v>0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 x14ac:dyDescent="0.2">
      <c r="AA29" s="10">
        <f>'S1 Maquette'!I44*1.5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 x14ac:dyDescent="0.2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 x14ac:dyDescent="0.2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 x14ac:dyDescent="0.2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 x14ac:dyDescent="0.2">
      <c r="AA33" s="10">
        <f>'S1 Maquette'!I48*1.5</f>
        <v>0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 x14ac:dyDescent="0.2">
      <c r="AA34" s="10">
        <f>'S1 Maquette'!I49*1.5</f>
        <v>0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 x14ac:dyDescent="0.2">
      <c r="AA35" s="10">
        <f>'S1 Maquette'!I50*1.5</f>
        <v>0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 x14ac:dyDescent="0.2">
      <c r="AA36" s="10">
        <f>'S1 Maquette'!I51*1.5</f>
        <v>0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 x14ac:dyDescent="0.2">
      <c r="AA37" s="10">
        <f>'S1 Maquette'!I52*1.5</f>
        <v>0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 x14ac:dyDescent="0.2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 x14ac:dyDescent="0.2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 x14ac:dyDescent="0.2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 x14ac:dyDescent="0.2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 x14ac:dyDescent="0.2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 x14ac:dyDescent="0.2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 x14ac:dyDescent="0.2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 x14ac:dyDescent="0.2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 x14ac:dyDescent="0.2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 x14ac:dyDescent="0.2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 x14ac:dyDescent="0.2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 x14ac:dyDescent="0.2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 x14ac:dyDescent="0.2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 x14ac:dyDescent="0.2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 x14ac:dyDescent="0.2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 x14ac:dyDescent="0.2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 x14ac:dyDescent="0.2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 x14ac:dyDescent="0.2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 x14ac:dyDescent="0.2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 x14ac:dyDescent="0.2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 x14ac:dyDescent="0.2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 x14ac:dyDescent="0.2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 x14ac:dyDescent="0.2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 x14ac:dyDescent="0.2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 x14ac:dyDescent="0.2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 x14ac:dyDescent="0.2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 x14ac:dyDescent="0.2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 x14ac:dyDescent="0.2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 x14ac:dyDescent="0.2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 x14ac:dyDescent="0.2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 x14ac:dyDescent="0.2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 x14ac:dyDescent="0.2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 x14ac:dyDescent="0.2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 x14ac:dyDescent="0.2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 x14ac:dyDescent="0.2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 x14ac:dyDescent="0.2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 x14ac:dyDescent="0.2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 x14ac:dyDescent="0.2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 x14ac:dyDescent="0.2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 x14ac:dyDescent="0.2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 x14ac:dyDescent="0.2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 x14ac:dyDescent="0.2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 x14ac:dyDescent="0.2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 x14ac:dyDescent="0.2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 x14ac:dyDescent="0.2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 x14ac:dyDescent="0.2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 x14ac:dyDescent="0.2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 x14ac:dyDescent="0.2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 x14ac:dyDescent="0.2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 x14ac:dyDescent="0.2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 x14ac:dyDescent="0.2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 x14ac:dyDescent="0.2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 x14ac:dyDescent="0.2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 x14ac:dyDescent="0.2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 x14ac:dyDescent="0.2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 x14ac:dyDescent="0.2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 x14ac:dyDescent="0.2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 x14ac:dyDescent="0.2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 x14ac:dyDescent="0.2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 x14ac:dyDescent="0.2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 x14ac:dyDescent="0.2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 x14ac:dyDescent="0.2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 x14ac:dyDescent="0.2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 x14ac:dyDescent="0.2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 x14ac:dyDescent="0.2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 x14ac:dyDescent="0.2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 x14ac:dyDescent="0.2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 x14ac:dyDescent="0.2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 x14ac:dyDescent="0.2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 x14ac:dyDescent="0.2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 x14ac:dyDescent="0.2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 x14ac:dyDescent="0.2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 x14ac:dyDescent="0.2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 x14ac:dyDescent="0.2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 x14ac:dyDescent="0.2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 x14ac:dyDescent="0.2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 x14ac:dyDescent="0.2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 x14ac:dyDescent="0.2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 x14ac:dyDescent="0.2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 x14ac:dyDescent="0.2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 x14ac:dyDescent="0.2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 x14ac:dyDescent="0.2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 x14ac:dyDescent="0.2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 x14ac:dyDescent="0.2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 x14ac:dyDescent="0.2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 x14ac:dyDescent="0.2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 x14ac:dyDescent="0.2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 x14ac:dyDescent="0.2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 x14ac:dyDescent="0.2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 x14ac:dyDescent="0.2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 x14ac:dyDescent="0.2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 x14ac:dyDescent="0.2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 x14ac:dyDescent="0.2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 x14ac:dyDescent="0.2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 x14ac:dyDescent="0.2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 x14ac:dyDescent="0.2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 x14ac:dyDescent="0.2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 x14ac:dyDescent="0.2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 x14ac:dyDescent="0.2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 x14ac:dyDescent="0.2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 x14ac:dyDescent="0.2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 x14ac:dyDescent="0.2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 x14ac:dyDescent="0.2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 x14ac:dyDescent="0.2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 x14ac:dyDescent="0.2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 x14ac:dyDescent="0.2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 x14ac:dyDescent="0.2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 x14ac:dyDescent="0.2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 x14ac:dyDescent="0.2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 x14ac:dyDescent="0.2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 x14ac:dyDescent="0.2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 x14ac:dyDescent="0.2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 x14ac:dyDescent="0.2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 x14ac:dyDescent="0.2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 x14ac:dyDescent="0.2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 x14ac:dyDescent="0.2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 x14ac:dyDescent="0.2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 x14ac:dyDescent="0.2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 x14ac:dyDescent="0.2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 x14ac:dyDescent="0.2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 x14ac:dyDescent="0.2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 x14ac:dyDescent="0.2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 x14ac:dyDescent="0.2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 x14ac:dyDescent="0.2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 x14ac:dyDescent="0.2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 x14ac:dyDescent="0.2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 x14ac:dyDescent="0.2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 x14ac:dyDescent="0.2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 x14ac:dyDescent="0.2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 x14ac:dyDescent="0.2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 x14ac:dyDescent="0.2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 x14ac:dyDescent="0.2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 x14ac:dyDescent="0.2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 x14ac:dyDescent="0.2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 x14ac:dyDescent="0.2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 x14ac:dyDescent="0.2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 x14ac:dyDescent="0.2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 x14ac:dyDescent="0.2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 x14ac:dyDescent="0.2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 x14ac:dyDescent="0.2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 x14ac:dyDescent="0.2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 x14ac:dyDescent="0.2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 x14ac:dyDescent="0.2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 x14ac:dyDescent="0.2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 x14ac:dyDescent="0.2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 x14ac:dyDescent="0.2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 x14ac:dyDescent="0.2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 x14ac:dyDescent="0.2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 x14ac:dyDescent="0.2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 x14ac:dyDescent="0.2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 x14ac:dyDescent="0.2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 x14ac:dyDescent="0.2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 x14ac:dyDescent="0.2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 x14ac:dyDescent="0.2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 x14ac:dyDescent="0.2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 x14ac:dyDescent="0.2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 x14ac:dyDescent="0.2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 x14ac:dyDescent="0.2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 x14ac:dyDescent="0.2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 x14ac:dyDescent="0.2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 x14ac:dyDescent="0.2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 x14ac:dyDescent="0.2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 x14ac:dyDescent="0.2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 x14ac:dyDescent="0.2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 x14ac:dyDescent="0.2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 x14ac:dyDescent="0.2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 x14ac:dyDescent="0.2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 x14ac:dyDescent="0.2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 x14ac:dyDescent="0.2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 x14ac:dyDescent="0.2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 x14ac:dyDescent="0.2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 x14ac:dyDescent="0.2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 x14ac:dyDescent="0.2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 x14ac:dyDescent="0.2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 x14ac:dyDescent="0.2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 x14ac:dyDescent="0.2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 x14ac:dyDescent="0.2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 x14ac:dyDescent="0.2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 x14ac:dyDescent="0.2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 x14ac:dyDescent="0.2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 x14ac:dyDescent="0.2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 x14ac:dyDescent="0.2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 x14ac:dyDescent="0.2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 x14ac:dyDescent="0.2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 x14ac:dyDescent="0.2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 x14ac:dyDescent="0.2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 x14ac:dyDescent="0.2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 x14ac:dyDescent="0.2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 x14ac:dyDescent="0.2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 x14ac:dyDescent="0.2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 x14ac:dyDescent="0.2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 x14ac:dyDescent="0.2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 x14ac:dyDescent="0.2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 x14ac:dyDescent="0.2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 x14ac:dyDescent="0.2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 x14ac:dyDescent="0.2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 x14ac:dyDescent="0.2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 x14ac:dyDescent="0.2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 x14ac:dyDescent="0.2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 x14ac:dyDescent="0.2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 x14ac:dyDescent="0.2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 x14ac:dyDescent="0.2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 x14ac:dyDescent="0.2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 x14ac:dyDescent="0.2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 x14ac:dyDescent="0.2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 x14ac:dyDescent="0.2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 x14ac:dyDescent="0.2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 x14ac:dyDescent="0.2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 x14ac:dyDescent="0.2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 x14ac:dyDescent="0.2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 x14ac:dyDescent="0.2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 x14ac:dyDescent="0.2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 x14ac:dyDescent="0.2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 x14ac:dyDescent="0.2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 x14ac:dyDescent="0.2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 x14ac:dyDescent="0.2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 x14ac:dyDescent="0.2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 x14ac:dyDescent="0.2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 x14ac:dyDescent="0.2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 x14ac:dyDescent="0.2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 x14ac:dyDescent="0.2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 x14ac:dyDescent="0.2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 x14ac:dyDescent="0.2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 x14ac:dyDescent="0.2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 x14ac:dyDescent="0.2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 x14ac:dyDescent="0.2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 x14ac:dyDescent="0.2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 x14ac:dyDescent="0.2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 x14ac:dyDescent="0.2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 x14ac:dyDescent="0.2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 x14ac:dyDescent="0.2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 x14ac:dyDescent="0.2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 x14ac:dyDescent="0.2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 x14ac:dyDescent="0.2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 x14ac:dyDescent="0.2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 x14ac:dyDescent="0.2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 x14ac:dyDescent="0.2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 x14ac:dyDescent="0.2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 x14ac:dyDescent="0.2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 x14ac:dyDescent="0.2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 x14ac:dyDescent="0.2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 x14ac:dyDescent="0.2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 x14ac:dyDescent="0.2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 x14ac:dyDescent="0.2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 x14ac:dyDescent="0.2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 x14ac:dyDescent="0.2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 x14ac:dyDescent="0.2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 x14ac:dyDescent="0.2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 x14ac:dyDescent="0.2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 x14ac:dyDescent="0.2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 x14ac:dyDescent="0.2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 x14ac:dyDescent="0.2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 x14ac:dyDescent="0.2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 x14ac:dyDescent="0.2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3" zoomScale="150" zoomScaleNormal="150" workbookViewId="0">
      <selection activeCell="A36" sqref="A36:D38"/>
    </sheetView>
  </sheetViews>
  <sheetFormatPr baseColWidth="10" defaultColWidth="11.5" defaultRowHeight="15" x14ac:dyDescent="0.2"/>
  <cols>
    <col min="1" max="1" width="42.5" customWidth="1"/>
    <col min="2" max="3" width="65" bestFit="1" customWidth="1"/>
    <col min="4" max="4" width="45.83203125" customWidth="1"/>
    <col min="5" max="5" width="29.33203125" customWidth="1"/>
  </cols>
  <sheetData>
    <row r="1" spans="1:160" ht="43.25" customHeight="1" x14ac:dyDescent="0.2">
      <c r="A1" s="68" t="s">
        <v>241</v>
      </c>
      <c r="B1" s="68"/>
      <c r="C1" s="68"/>
      <c r="D1" s="68"/>
      <c r="E1" s="6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5" customHeight="1" x14ac:dyDescent="0.2">
      <c r="A2" s="35" t="s">
        <v>242</v>
      </c>
      <c r="B2" s="36" t="s">
        <v>55</v>
      </c>
      <c r="C2" s="51" t="str">
        <f>CONCATENATE(B2,Listes!A24)</f>
        <v>ODYSSEE_Antenne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5" customHeight="1" x14ac:dyDescent="0.2">
      <c r="A3" s="1" t="s">
        <v>243</v>
      </c>
      <c r="B3" s="70" t="s">
        <v>76</v>
      </c>
      <c r="C3" s="70"/>
      <c r="D3" s="7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5" customHeight="1" x14ac:dyDescent="0.2">
      <c r="A4" s="1" t="s">
        <v>244</v>
      </c>
      <c r="B4" s="10" t="str">
        <f>IFERROR(VLOOKUP(B3,tab_code_dip,2,FALSE),"-")</f>
        <v>HMSCS18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5" customHeight="1" x14ac:dyDescent="0.2">
      <c r="A5" s="1" t="s">
        <v>245</v>
      </c>
      <c r="B5" s="10" t="s">
        <v>246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5" customHeight="1" x14ac:dyDescent="0.2">
      <c r="A6" s="1" t="s">
        <v>247</v>
      </c>
      <c r="B6" s="10" t="s">
        <v>246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5" customHeight="1" x14ac:dyDescent="0.2">
      <c r="A7" s="1" t="s">
        <v>2</v>
      </c>
      <c r="B7" s="10" t="s">
        <v>11</v>
      </c>
      <c r="C7" s="21" t="s">
        <v>11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" customHeight="1" x14ac:dyDescent="0.25">
      <c r="A11" s="87" t="s">
        <v>248</v>
      </c>
      <c r="B11" s="89"/>
      <c r="C11" s="87" t="s">
        <v>249</v>
      </c>
      <c r="D11" s="8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5" customHeight="1" x14ac:dyDescent="0.2">
      <c r="A12" s="90" t="s">
        <v>250</v>
      </c>
      <c r="B12" s="91"/>
      <c r="C12" s="90" t="s">
        <v>250</v>
      </c>
      <c r="D12" s="9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">
      <c r="A14" s="85" t="s">
        <v>251</v>
      </c>
      <c r="B14" s="85" t="s">
        <v>252</v>
      </c>
      <c r="C14" s="85" t="s">
        <v>253</v>
      </c>
      <c r="D14" s="85" t="s">
        <v>254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">
      <c r="A15" s="86"/>
      <c r="B15" s="86"/>
      <c r="C15" s="86"/>
      <c r="D15" s="8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">
      <c r="A16" s="85">
        <f>Calcul!A10</f>
        <v>327</v>
      </c>
      <c r="B16" s="85">
        <f ca="1">Calcul!A22</f>
        <v>300</v>
      </c>
      <c r="C16" s="85">
        <f>Calcul!G10</f>
        <v>252</v>
      </c>
      <c r="D16" s="85">
        <f>Calcul!G22</f>
        <v>252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">
      <c r="A17" s="86"/>
      <c r="B17" s="86"/>
      <c r="C17" s="86"/>
      <c r="D17" s="8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25">
      <c r="A21" s="75" t="s">
        <v>255</v>
      </c>
      <c r="B21" s="75"/>
      <c r="C21" s="75"/>
      <c r="D21" s="7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">
      <c r="A22" t="s">
        <v>256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">
      <c r="A23" s="71" t="s">
        <v>257</v>
      </c>
      <c r="B23" s="72"/>
      <c r="C23" s="72"/>
      <c r="D23" s="7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">
      <c r="A24" s="67" t="s">
        <v>258</v>
      </c>
      <c r="B24" s="67"/>
      <c r="C24" s="67"/>
      <c r="D24" s="6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">
      <c r="A25" s="67"/>
      <c r="B25" s="67"/>
      <c r="C25" s="67"/>
      <c r="D25" s="6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">
      <c r="A26" s="67"/>
      <c r="B26" s="67"/>
      <c r="C26" s="67"/>
      <c r="D26" s="6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">
      <c r="A27" s="71" t="s">
        <v>259</v>
      </c>
      <c r="B27" s="72"/>
      <c r="C27" s="72"/>
      <c r="D27" s="7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">
      <c r="A28" s="76" t="s">
        <v>260</v>
      </c>
      <c r="B28" s="77"/>
      <c r="C28" s="77"/>
      <c r="D28" s="7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">
      <c r="A29" s="79"/>
      <c r="B29" s="80"/>
      <c r="C29" s="80"/>
      <c r="D29" s="8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">
      <c r="A30" s="82"/>
      <c r="B30" s="83"/>
      <c r="C30" s="83"/>
      <c r="D30" s="8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">
      <c r="A31" s="71" t="s">
        <v>261</v>
      </c>
      <c r="B31" s="72"/>
      <c r="C31" s="72"/>
      <c r="D31" s="7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">
      <c r="A32" s="67" t="s">
        <v>262</v>
      </c>
      <c r="B32" s="67"/>
      <c r="C32" s="67"/>
      <c r="D32" s="6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">
      <c r="A33" s="67"/>
      <c r="B33" s="67"/>
      <c r="C33" s="67"/>
      <c r="D33" s="6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">
      <c r="A34" s="67"/>
      <c r="B34" s="67"/>
      <c r="C34" s="67"/>
      <c r="D34" s="6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">
      <c r="A35" s="71" t="s">
        <v>263</v>
      </c>
      <c r="B35" s="72"/>
      <c r="C35" s="72"/>
      <c r="D35" s="7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">
      <c r="A36" s="67" t="s">
        <v>427</v>
      </c>
      <c r="B36" s="67"/>
      <c r="C36" s="67"/>
      <c r="D36" s="6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">
      <c r="A37" s="67"/>
      <c r="B37" s="67"/>
      <c r="C37" s="67"/>
      <c r="D37" s="6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">
      <c r="A38" s="67"/>
      <c r="B38" s="67"/>
      <c r="C38" s="67"/>
      <c r="D38" s="6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25">
      <c r="A39" s="75" t="s">
        <v>264</v>
      </c>
      <c r="B39" s="75"/>
      <c r="C39" s="75"/>
      <c r="D39" s="7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">
      <c r="A40" s="67">
        <v>1</v>
      </c>
      <c r="B40" s="67"/>
      <c r="C40" s="67"/>
      <c r="D40" s="6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">
      <c r="A41" s="67"/>
      <c r="B41" s="67"/>
      <c r="C41" s="67"/>
      <c r="D41" s="6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">
      <c r="A42" s="74" t="s">
        <v>265</v>
      </c>
      <c r="B42" s="74"/>
      <c r="C42" s="74"/>
      <c r="D42" s="7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">
      <c r="A43" s="69" t="s">
        <v>266</v>
      </c>
      <c r="B43" s="69"/>
      <c r="C43" s="69"/>
      <c r="D43" s="6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">
      <c r="A44" s="69" t="s">
        <v>267</v>
      </c>
      <c r="B44" s="69"/>
      <c r="C44" s="69"/>
      <c r="D44" s="6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6" type="noConversion"/>
  <dataValidations count="5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  <dataValidation type="list" allowBlank="1" showInputMessage="1" showErrorMessage="1" sqref="D2" xr:uid="{00000000-0002-0000-0200-000004000000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70" zoomScaleNormal="70" workbookViewId="0">
      <selection activeCell="F36" sqref="F36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43.33203125" style="18" customWidth="1"/>
    <col min="9" max="9" width="17" style="18" customWidth="1"/>
    <col min="10" max="10" width="14.33203125" style="18" customWidth="1"/>
    <col min="11" max="11" width="14.6640625" style="18" hidden="1" customWidth="1"/>
    <col min="12" max="12" width="21.6640625" style="18" hidden="1" customWidth="1"/>
    <col min="13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8" customHeight="1" x14ac:dyDescent="0.2">
      <c r="A7" s="92" t="s">
        <v>268</v>
      </c>
      <c r="B7" s="95" t="str">
        <f>'Fiche Générale'!B2</f>
        <v>ODYSSEE</v>
      </c>
      <c r="C7" s="92" t="s">
        <v>269</v>
      </c>
      <c r="D7" s="92"/>
      <c r="E7" s="94" t="str">
        <f>'Fiche Générale'!B3</f>
        <v>Sciences sociales</v>
      </c>
      <c r="F7" s="95"/>
      <c r="G7" s="92" t="s">
        <v>270</v>
      </c>
      <c r="H7" s="106" t="str">
        <f>'Fiche Générale'!B4</f>
        <v>HMSCS18</v>
      </c>
      <c r="I7" s="106"/>
      <c r="J7" s="106"/>
    </row>
    <row r="8" spans="1:10" ht="18" customHeight="1" x14ac:dyDescent="0.2">
      <c r="A8" s="92"/>
      <c r="B8" s="97"/>
      <c r="C8" s="92"/>
      <c r="D8" s="92"/>
      <c r="E8" s="96"/>
      <c r="F8" s="97"/>
      <c r="G8" s="92"/>
      <c r="H8" s="106"/>
      <c r="I8" s="106"/>
      <c r="J8" s="106"/>
    </row>
    <row r="9" spans="1:10" ht="18" customHeight="1" x14ac:dyDescent="0.2">
      <c r="A9" s="92"/>
      <c r="B9" s="97"/>
      <c r="C9" s="92"/>
      <c r="D9" s="92"/>
      <c r="E9" s="98"/>
      <c r="F9" s="99"/>
      <c r="G9" s="92"/>
      <c r="H9" s="106"/>
      <c r="I9" s="106"/>
      <c r="J9" s="106"/>
    </row>
    <row r="10" spans="1:10" ht="18" customHeight="1" x14ac:dyDescent="0.2">
      <c r="A10" s="92"/>
      <c r="B10" s="97"/>
      <c r="C10" s="93" t="s">
        <v>271</v>
      </c>
      <c r="D10" s="93"/>
      <c r="E10" s="100" t="str">
        <f>'Fiche Générale'!A12</f>
        <v>Anthropologie des techniques et des innovations. Sociétés, environnements, territoires</v>
      </c>
      <c r="F10" s="101"/>
      <c r="G10" s="101"/>
      <c r="H10" s="101"/>
      <c r="I10" s="101"/>
      <c r="J10" s="102"/>
    </row>
    <row r="11" spans="1:10" ht="18" customHeight="1" x14ac:dyDescent="0.2">
      <c r="A11" s="92"/>
      <c r="B11" s="99"/>
      <c r="C11" s="93"/>
      <c r="D11" s="93"/>
      <c r="E11" s="103"/>
      <c r="F11" s="104"/>
      <c r="G11" s="104"/>
      <c r="H11" s="104"/>
      <c r="I11" s="104"/>
      <c r="J11" s="105"/>
    </row>
    <row r="13" spans="1:10" x14ac:dyDescent="0.2">
      <c r="A13" s="108" t="s">
        <v>272</v>
      </c>
      <c r="B13" s="58" t="s">
        <v>273</v>
      </c>
      <c r="C13" s="108" t="s">
        <v>274</v>
      </c>
      <c r="D13" s="108"/>
      <c r="E13" s="108" t="s">
        <v>275</v>
      </c>
      <c r="F13" s="108"/>
      <c r="G13" s="108" t="s">
        <v>276</v>
      </c>
      <c r="H13" s="55">
        <f>Calcul!A7</f>
        <v>211.5</v>
      </c>
      <c r="I13" s="55"/>
    </row>
    <row r="14" spans="1:10" x14ac:dyDescent="0.2">
      <c r="A14" s="108"/>
      <c r="B14" s="61"/>
      <c r="C14" s="108"/>
      <c r="D14" s="108"/>
      <c r="E14" s="108"/>
      <c r="F14" s="108"/>
      <c r="G14" s="108"/>
      <c r="H14" s="55"/>
      <c r="I14" s="55"/>
    </row>
    <row r="15" spans="1:10" x14ac:dyDescent="0.2">
      <c r="A15" s="108" t="s">
        <v>277</v>
      </c>
      <c r="B15" s="58" t="s">
        <v>232</v>
      </c>
      <c r="C15" s="109" t="s">
        <v>278</v>
      </c>
      <c r="D15" s="110"/>
      <c r="E15" s="108" t="s">
        <v>279</v>
      </c>
      <c r="F15" s="108"/>
      <c r="G15" s="108" t="s">
        <v>280</v>
      </c>
      <c r="H15" s="55">
        <f>Calcul!A20</f>
        <v>184.5</v>
      </c>
      <c r="I15" s="55"/>
    </row>
    <row r="16" spans="1:10" x14ac:dyDescent="0.2">
      <c r="A16" s="108"/>
      <c r="B16" s="61"/>
      <c r="C16" s="111"/>
      <c r="D16" s="112"/>
      <c r="E16" s="108"/>
      <c r="F16" s="108"/>
      <c r="G16" s="108"/>
      <c r="H16" s="55"/>
      <c r="I16" s="55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ht="43.25" customHeight="1" x14ac:dyDescent="0.2">
      <c r="A19" s="25">
        <v>1</v>
      </c>
      <c r="B19" s="5" t="s">
        <v>288</v>
      </c>
      <c r="C19" s="7" t="s">
        <v>12</v>
      </c>
      <c r="D19" s="7">
        <v>3</v>
      </c>
      <c r="E19" s="5" t="s">
        <v>15</v>
      </c>
      <c r="F19" s="5"/>
      <c r="G19" s="53" t="s">
        <v>289</v>
      </c>
      <c r="H19" s="7"/>
      <c r="I19" s="7"/>
      <c r="J19" s="7"/>
      <c r="K19" s="7"/>
      <c r="L19" s="7"/>
      <c r="M19" s="7"/>
      <c r="N19" s="5"/>
      <c r="O19" s="5" t="s">
        <v>290</v>
      </c>
    </row>
    <row r="20" spans="1:15" ht="43.25" customHeight="1" x14ac:dyDescent="0.2">
      <c r="A20" s="25">
        <v>2</v>
      </c>
      <c r="B20" s="5" t="s">
        <v>291</v>
      </c>
      <c r="C20" s="7" t="s">
        <v>12</v>
      </c>
      <c r="D20" s="7">
        <v>3</v>
      </c>
      <c r="E20" s="5" t="s">
        <v>15</v>
      </c>
      <c r="F20" s="5"/>
      <c r="G20" s="5" t="s">
        <v>292</v>
      </c>
      <c r="H20" s="7"/>
      <c r="I20" s="7"/>
      <c r="J20" s="7"/>
      <c r="K20" s="7"/>
      <c r="L20" s="7"/>
      <c r="M20" s="7"/>
      <c r="N20" s="5"/>
      <c r="O20" s="5" t="s">
        <v>293</v>
      </c>
    </row>
    <row r="21" spans="1:15" ht="43.25" customHeight="1" x14ac:dyDescent="0.2">
      <c r="A21" s="25" t="s">
        <v>294</v>
      </c>
      <c r="B21" s="5" t="s">
        <v>295</v>
      </c>
      <c r="C21" s="7" t="s">
        <v>21</v>
      </c>
      <c r="D21" s="7"/>
      <c r="E21" s="5" t="s">
        <v>15</v>
      </c>
      <c r="F21" s="5"/>
      <c r="G21" s="5" t="s">
        <v>296</v>
      </c>
      <c r="H21" s="7" t="s">
        <v>192</v>
      </c>
      <c r="I21" s="7">
        <v>6</v>
      </c>
      <c r="J21" s="7">
        <v>6</v>
      </c>
      <c r="K21" s="7"/>
      <c r="L21" s="7"/>
      <c r="M21" s="7" t="s">
        <v>13</v>
      </c>
      <c r="N21" s="5"/>
      <c r="O21" s="5" t="s">
        <v>297</v>
      </c>
    </row>
    <row r="22" spans="1:15" ht="43.25" customHeight="1" x14ac:dyDescent="0.2">
      <c r="A22" s="25" t="s">
        <v>298</v>
      </c>
      <c r="B22" s="5" t="s">
        <v>299</v>
      </c>
      <c r="C22" s="7" t="s">
        <v>21</v>
      </c>
      <c r="D22" s="7"/>
      <c r="E22" s="5" t="s">
        <v>15</v>
      </c>
      <c r="F22" s="5"/>
      <c r="G22" s="5" t="s">
        <v>300</v>
      </c>
      <c r="H22" s="7" t="s">
        <v>190</v>
      </c>
      <c r="I22" s="7">
        <v>6</v>
      </c>
      <c r="J22" s="7">
        <v>6</v>
      </c>
      <c r="K22" s="7"/>
      <c r="L22" s="7"/>
      <c r="M22" s="7" t="s">
        <v>22</v>
      </c>
      <c r="N22" s="5" t="s">
        <v>301</v>
      </c>
      <c r="O22" s="5" t="s">
        <v>297</v>
      </c>
    </row>
    <row r="23" spans="1:15" ht="43.25" customHeight="1" x14ac:dyDescent="0.2">
      <c r="A23" s="25">
        <v>3</v>
      </c>
      <c r="B23" s="5" t="s">
        <v>302</v>
      </c>
      <c r="C23" s="7" t="s">
        <v>12</v>
      </c>
      <c r="D23" s="7">
        <v>6</v>
      </c>
      <c r="E23" s="5" t="s">
        <v>15</v>
      </c>
      <c r="F23" s="5"/>
      <c r="G23" s="5" t="s">
        <v>303</v>
      </c>
      <c r="H23" s="7"/>
      <c r="I23" s="7"/>
      <c r="J23" s="7"/>
      <c r="K23" s="7"/>
      <c r="L23" s="7"/>
      <c r="M23" s="7" t="s">
        <v>13</v>
      </c>
      <c r="N23" s="5"/>
      <c r="O23" s="5"/>
    </row>
    <row r="24" spans="1:15" ht="43.25" customHeight="1" x14ac:dyDescent="0.2">
      <c r="A24" s="25" t="s">
        <v>304</v>
      </c>
      <c r="B24" s="29" t="s">
        <v>305</v>
      </c>
      <c r="C24" s="7" t="s">
        <v>21</v>
      </c>
      <c r="D24" s="7"/>
      <c r="E24" s="5" t="s">
        <v>15</v>
      </c>
      <c r="F24" s="5"/>
      <c r="G24" s="5" t="s">
        <v>306</v>
      </c>
      <c r="H24" s="7" t="s">
        <v>192</v>
      </c>
      <c r="I24" s="7"/>
      <c r="J24" s="7">
        <v>18</v>
      </c>
      <c r="K24" s="7"/>
      <c r="L24" s="7"/>
      <c r="M24" s="7" t="s">
        <v>13</v>
      </c>
      <c r="N24" s="5"/>
      <c r="O24" s="5"/>
    </row>
    <row r="25" spans="1:15" ht="43.25" customHeight="1" x14ac:dyDescent="0.2">
      <c r="A25" s="25" t="s">
        <v>307</v>
      </c>
      <c r="B25" s="29" t="s">
        <v>308</v>
      </c>
      <c r="C25" s="7" t="s">
        <v>21</v>
      </c>
      <c r="D25" s="7"/>
      <c r="E25" s="5" t="s">
        <v>15</v>
      </c>
      <c r="F25" s="5"/>
      <c r="G25" s="5" t="s">
        <v>309</v>
      </c>
      <c r="H25" s="7" t="s">
        <v>192</v>
      </c>
      <c r="I25" s="7"/>
      <c r="J25" s="7">
        <v>18</v>
      </c>
      <c r="K25" s="7"/>
      <c r="L25" s="7"/>
      <c r="M25" s="7" t="s">
        <v>13</v>
      </c>
      <c r="N25" s="5"/>
      <c r="O25" s="5"/>
    </row>
    <row r="26" spans="1:15" ht="43.25" customHeight="1" x14ac:dyDescent="0.2">
      <c r="A26" s="25">
        <v>4</v>
      </c>
      <c r="B26" s="29" t="s">
        <v>310</v>
      </c>
      <c r="C26" s="7" t="s">
        <v>12</v>
      </c>
      <c r="D26" s="7">
        <v>6</v>
      </c>
      <c r="E26" s="5" t="s">
        <v>15</v>
      </c>
      <c r="F26" s="5"/>
      <c r="G26" s="5" t="s">
        <v>311</v>
      </c>
      <c r="H26" s="7" t="s">
        <v>192</v>
      </c>
      <c r="I26" s="7"/>
      <c r="J26" s="7">
        <v>36</v>
      </c>
      <c r="K26" s="7"/>
      <c r="L26" s="7"/>
      <c r="M26" s="7" t="s">
        <v>13</v>
      </c>
      <c r="N26" s="5"/>
      <c r="O26" s="5"/>
    </row>
    <row r="27" spans="1:15" ht="43.25" customHeight="1" x14ac:dyDescent="0.2">
      <c r="A27" s="25">
        <v>5</v>
      </c>
      <c r="B27" s="29" t="s">
        <v>312</v>
      </c>
      <c r="C27" s="7" t="s">
        <v>12</v>
      </c>
      <c r="D27" s="7">
        <v>3</v>
      </c>
      <c r="E27" s="5" t="s">
        <v>15</v>
      </c>
      <c r="F27" s="5"/>
      <c r="G27" s="5" t="s">
        <v>313</v>
      </c>
      <c r="H27" s="7" t="s">
        <v>192</v>
      </c>
      <c r="I27" s="7"/>
      <c r="J27" s="7">
        <v>18</v>
      </c>
      <c r="K27" s="7"/>
      <c r="L27" s="7"/>
      <c r="M27" s="7" t="s">
        <v>13</v>
      </c>
      <c r="N27" s="5"/>
      <c r="O27" s="5"/>
    </row>
    <row r="28" spans="1:15" ht="43.25" customHeight="1" x14ac:dyDescent="0.2">
      <c r="A28" s="25">
        <v>6</v>
      </c>
      <c r="B28" s="29" t="s">
        <v>314</v>
      </c>
      <c r="C28" s="7" t="s">
        <v>12</v>
      </c>
      <c r="D28" s="7">
        <v>6</v>
      </c>
      <c r="E28" s="5" t="s">
        <v>15</v>
      </c>
      <c r="F28" s="5"/>
      <c r="G28" s="5" t="s">
        <v>315</v>
      </c>
      <c r="H28" s="7"/>
      <c r="I28" s="16"/>
      <c r="J28" s="7"/>
      <c r="K28" s="7"/>
      <c r="L28" s="7"/>
      <c r="M28" s="7" t="s">
        <v>13</v>
      </c>
      <c r="N28" s="5"/>
      <c r="O28" s="5"/>
    </row>
    <row r="29" spans="1:15" ht="43.25" customHeight="1" x14ac:dyDescent="0.2">
      <c r="A29" s="25" t="s">
        <v>316</v>
      </c>
      <c r="B29" s="29" t="s">
        <v>317</v>
      </c>
      <c r="C29" s="7" t="s">
        <v>21</v>
      </c>
      <c r="D29" s="7"/>
      <c r="E29" s="5" t="s">
        <v>15</v>
      </c>
      <c r="F29" s="5"/>
      <c r="G29" s="5" t="s">
        <v>318</v>
      </c>
      <c r="H29" s="7" t="s">
        <v>192</v>
      </c>
      <c r="I29" s="7">
        <v>15</v>
      </c>
      <c r="J29" s="7"/>
      <c r="K29" s="7"/>
      <c r="L29" s="7"/>
      <c r="M29" s="7" t="s">
        <v>13</v>
      </c>
      <c r="N29" s="5"/>
      <c r="O29" s="5"/>
    </row>
    <row r="30" spans="1:15" ht="43.25" customHeight="1" x14ac:dyDescent="0.2">
      <c r="A30" s="25" t="s">
        <v>319</v>
      </c>
      <c r="B30" s="29" t="s">
        <v>320</v>
      </c>
      <c r="C30" s="7" t="s">
        <v>21</v>
      </c>
      <c r="D30" s="7"/>
      <c r="E30" s="5" t="s">
        <v>15</v>
      </c>
      <c r="F30" s="5"/>
      <c r="G30" s="5" t="s">
        <v>321</v>
      </c>
      <c r="H30" s="7" t="s">
        <v>192</v>
      </c>
      <c r="I30" s="7">
        <v>15</v>
      </c>
      <c r="J30" s="7"/>
      <c r="K30" s="7"/>
      <c r="L30" s="7"/>
      <c r="M30" s="7" t="s">
        <v>13</v>
      </c>
      <c r="N30" s="5"/>
      <c r="O30" s="5" t="s">
        <v>426</v>
      </c>
    </row>
    <row r="31" spans="1:15" ht="43.25" customHeight="1" x14ac:dyDescent="0.2">
      <c r="A31" s="25" t="s">
        <v>322</v>
      </c>
      <c r="B31" s="29" t="s">
        <v>323</v>
      </c>
      <c r="C31" s="7" t="s">
        <v>21</v>
      </c>
      <c r="D31" s="7"/>
      <c r="E31" s="5" t="s">
        <v>15</v>
      </c>
      <c r="F31" s="5"/>
      <c r="G31" s="5" t="s">
        <v>324</v>
      </c>
      <c r="H31" s="7" t="s">
        <v>192</v>
      </c>
      <c r="I31" s="7">
        <v>15</v>
      </c>
      <c r="J31" s="7"/>
      <c r="K31" s="7"/>
      <c r="L31" s="7"/>
      <c r="M31" s="7" t="s">
        <v>13</v>
      </c>
      <c r="N31" s="5"/>
      <c r="O31" s="5"/>
    </row>
    <row r="32" spans="1:15" ht="43.25" customHeight="1" x14ac:dyDescent="0.2">
      <c r="A32" s="25">
        <v>7</v>
      </c>
      <c r="B32" s="29" t="s">
        <v>325</v>
      </c>
      <c r="C32" s="7" t="s">
        <v>12</v>
      </c>
      <c r="D32" s="7">
        <v>3</v>
      </c>
      <c r="E32" s="5" t="s">
        <v>15</v>
      </c>
      <c r="F32" s="5"/>
      <c r="G32" s="5" t="s">
        <v>326</v>
      </c>
      <c r="H32" s="7"/>
      <c r="I32" s="7"/>
      <c r="J32" s="7"/>
      <c r="K32" s="7"/>
      <c r="L32" s="7"/>
      <c r="M32" s="7"/>
      <c r="N32" s="5"/>
      <c r="O32" s="5" t="s">
        <v>327</v>
      </c>
    </row>
    <row r="33" spans="1:15" ht="43.25" customHeight="1" x14ac:dyDescent="0.2">
      <c r="A33" s="25" t="s">
        <v>328</v>
      </c>
      <c r="B33" s="29" t="s">
        <v>329</v>
      </c>
      <c r="C33" s="7" t="s">
        <v>21</v>
      </c>
      <c r="D33" s="7"/>
      <c r="E33" s="5" t="s">
        <v>15</v>
      </c>
      <c r="F33" s="5"/>
      <c r="G33" s="5" t="s">
        <v>330</v>
      </c>
      <c r="H33" s="7" t="s">
        <v>188</v>
      </c>
      <c r="I33" s="7"/>
      <c r="J33" s="7">
        <v>12</v>
      </c>
      <c r="K33" s="7"/>
      <c r="L33" s="7"/>
      <c r="M33" s="7" t="s">
        <v>22</v>
      </c>
      <c r="N33" s="5" t="s">
        <v>331</v>
      </c>
      <c r="O33" s="5" t="s">
        <v>332</v>
      </c>
    </row>
    <row r="34" spans="1:15" ht="43.25" customHeight="1" x14ac:dyDescent="0.2">
      <c r="A34" s="25" t="s">
        <v>333</v>
      </c>
      <c r="B34" s="29" t="s">
        <v>334</v>
      </c>
      <c r="C34" s="7" t="s">
        <v>21</v>
      </c>
      <c r="D34" s="7"/>
      <c r="E34" s="5" t="s">
        <v>15</v>
      </c>
      <c r="F34" s="5"/>
      <c r="G34" s="5" t="s">
        <v>335</v>
      </c>
      <c r="H34" s="7" t="s">
        <v>192</v>
      </c>
      <c r="I34" s="7"/>
      <c r="J34" s="7">
        <v>12</v>
      </c>
      <c r="K34" s="7"/>
      <c r="L34" s="7"/>
      <c r="M34" s="7" t="s">
        <v>13</v>
      </c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O9 A10:E10 K10:O11 A11:D11 A12:O12 A13:H13 J13:O16 A14:F14 A15:H15 A16:F16 A17:O18 A19:F19 H19:O19 A20:O999">
    <cfRule type="expression" dxfId="149" priority="13">
      <formula>$F1="Modification"</formula>
    </cfRule>
    <cfRule type="expression" dxfId="148" priority="14">
      <formula>$F1="Création"</formula>
    </cfRule>
  </conditionalFormatting>
  <conditionalFormatting sqref="A1:O9 K10:O11 A12:O12 J13:O16 A17:O18 H19:O19 A20:O999 A10:E10 A11:D11 A13:H13 A14:F14 A15:H15 A16:F16 A19:F19">
    <cfRule type="expression" dxfId="147" priority="12">
      <formula>$F1="Fermeture"</formula>
    </cfRule>
  </conditionalFormatting>
  <conditionalFormatting sqref="G1:N18 A1:A999 D1:E999 H19:N19 G20:N999">
    <cfRule type="expression" dxfId="146" priority="1">
      <formula>$C1="Option"</formula>
    </cfRule>
  </conditionalFormatting>
  <conditionalFormatting sqref="N1:N999">
    <cfRule type="expression" dxfId="145" priority="9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List_NatureELP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abSelected="1" zoomScaleNormal="100" workbookViewId="0">
      <pane ySplit="18" topLeftCell="A19" activePane="bottomLeft" state="frozen"/>
      <selection activeCell="D25" sqref="D25"/>
      <selection pane="bottomLeft" activeCell="D29" sqref="D29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9.832031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5" customWidth="1"/>
  </cols>
  <sheetData>
    <row r="1" spans="1:19" x14ac:dyDescent="0.2">
      <c r="A1" s="107"/>
      <c r="B1" s="107"/>
      <c r="C1" s="107"/>
      <c r="D1" s="107"/>
      <c r="E1" s="107"/>
      <c r="F1" s="107"/>
      <c r="G1" s="107"/>
      <c r="H1" s="107"/>
      <c r="I1" s="107"/>
      <c r="J1" s="38"/>
    </row>
    <row r="2" spans="1:19" x14ac:dyDescent="0.2">
      <c r="A2" s="107"/>
      <c r="B2" s="107"/>
      <c r="C2" s="107"/>
      <c r="D2" s="107"/>
      <c r="E2" s="107"/>
      <c r="F2" s="107"/>
      <c r="G2" s="107"/>
      <c r="H2" s="107"/>
      <c r="I2" s="107"/>
      <c r="J2" s="38"/>
    </row>
    <row r="3" spans="1:19" x14ac:dyDescent="0.2">
      <c r="A3" s="107"/>
      <c r="B3" s="107"/>
      <c r="C3" s="107"/>
      <c r="D3" s="107"/>
      <c r="E3" s="107"/>
      <c r="F3" s="107"/>
      <c r="G3" s="107"/>
      <c r="H3" s="107"/>
      <c r="I3" s="107"/>
      <c r="J3" s="38"/>
    </row>
    <row r="4" spans="1:19" x14ac:dyDescent="0.2">
      <c r="A4" s="107"/>
      <c r="B4" s="107"/>
      <c r="C4" s="107"/>
      <c r="D4" s="107"/>
      <c r="E4" s="107"/>
      <c r="F4" s="107"/>
      <c r="G4" s="107"/>
      <c r="H4" s="107"/>
      <c r="I4" s="107"/>
      <c r="J4" s="38"/>
    </row>
    <row r="5" spans="1:19" x14ac:dyDescent="0.2">
      <c r="A5" s="107"/>
      <c r="B5" s="107"/>
      <c r="C5" s="107"/>
      <c r="D5" s="107"/>
      <c r="E5" s="107"/>
      <c r="F5" s="107"/>
      <c r="G5" s="107"/>
      <c r="H5" s="107"/>
      <c r="I5" s="107"/>
      <c r="J5" s="38"/>
    </row>
    <row r="6" spans="1:19" x14ac:dyDescent="0.2">
      <c r="A6" s="107"/>
      <c r="B6" s="107"/>
      <c r="C6" s="107"/>
      <c r="D6" s="107"/>
      <c r="E6" s="107"/>
      <c r="F6" s="107"/>
      <c r="G6" s="107"/>
      <c r="H6" s="107"/>
      <c r="I6" s="107"/>
      <c r="J6" s="38"/>
    </row>
    <row r="7" spans="1:19" ht="14.5" customHeight="1" x14ac:dyDescent="0.2">
      <c r="A7" s="132" t="s">
        <v>336</v>
      </c>
      <c r="B7" s="131" t="str">
        <f>'Fiche Générale'!B2</f>
        <v>ODYSSEE</v>
      </c>
      <c r="C7" s="92" t="s">
        <v>269</v>
      </c>
      <c r="D7" s="92"/>
      <c r="E7" s="129" t="str">
        <f>'Fiche Générale'!B3</f>
        <v>Sciences sociales</v>
      </c>
      <c r="F7" s="130"/>
      <c r="G7" s="92" t="s">
        <v>337</v>
      </c>
      <c r="H7" s="131" t="str">
        <f>'Fiche Générale'!B4</f>
        <v>HMSCS18</v>
      </c>
      <c r="I7" s="131"/>
      <c r="J7" s="39"/>
      <c r="K7" s="23"/>
    </row>
    <row r="8" spans="1:19" ht="14.5" customHeight="1" x14ac:dyDescent="0.2">
      <c r="A8" s="133"/>
      <c r="B8" s="131"/>
      <c r="C8" s="92"/>
      <c r="D8" s="92"/>
      <c r="E8" s="129"/>
      <c r="F8" s="130"/>
      <c r="G8" s="92"/>
      <c r="H8" s="131"/>
      <c r="I8" s="131"/>
      <c r="J8" s="39"/>
      <c r="K8" s="23"/>
    </row>
    <row r="9" spans="1:19" ht="14.5" customHeight="1" x14ac:dyDescent="0.2">
      <c r="A9" s="133"/>
      <c r="B9" s="131"/>
      <c r="C9" s="92"/>
      <c r="D9" s="92"/>
      <c r="E9" s="129"/>
      <c r="F9" s="130"/>
      <c r="G9" s="92"/>
      <c r="H9" s="131"/>
      <c r="I9" s="131"/>
      <c r="J9" s="39"/>
      <c r="K9" s="23"/>
    </row>
    <row r="10" spans="1:19" ht="14.5" customHeight="1" x14ac:dyDescent="0.2">
      <c r="A10" s="133"/>
      <c r="B10" s="131"/>
      <c r="C10" s="93" t="s">
        <v>271</v>
      </c>
      <c r="D10" s="93"/>
      <c r="E10" s="100" t="str">
        <f>'Fiche Générale'!A12</f>
        <v>Anthropologie des techniques et des innovations. Sociétés, environnements, territoires</v>
      </c>
      <c r="F10" s="101"/>
      <c r="G10" s="101"/>
      <c r="H10" s="101"/>
      <c r="I10" s="102"/>
      <c r="J10" s="40"/>
      <c r="K10" s="23"/>
    </row>
    <row r="11" spans="1:19" ht="14.5" customHeight="1" x14ac:dyDescent="0.2">
      <c r="A11" s="134"/>
      <c r="B11" s="131"/>
      <c r="C11" s="93"/>
      <c r="D11" s="93"/>
      <c r="E11" s="103"/>
      <c r="F11" s="104"/>
      <c r="G11" s="104"/>
      <c r="H11" s="104"/>
      <c r="I11" s="105"/>
      <c r="J11" s="40"/>
      <c r="K11" s="23"/>
    </row>
    <row r="12" spans="1:19" x14ac:dyDescent="0.2">
      <c r="C12" s="18"/>
      <c r="I12" s="13"/>
      <c r="J12" s="13"/>
      <c r="M12" s="109" t="s">
        <v>338</v>
      </c>
      <c r="N12" s="110"/>
      <c r="O12" s="125"/>
      <c r="P12" s="109" t="s">
        <v>339</v>
      </c>
      <c r="Q12" s="110"/>
      <c r="R12" s="110"/>
      <c r="S12" s="125"/>
    </row>
    <row r="13" spans="1:19" x14ac:dyDescent="0.2">
      <c r="A13" s="113" t="s">
        <v>272</v>
      </c>
      <c r="B13" s="55" t="str">
        <f>'S1 Maquette'!B13:B14</f>
        <v xml:space="preserve">1ère année </v>
      </c>
      <c r="C13" s="55"/>
      <c r="D13" s="113" t="s">
        <v>340</v>
      </c>
      <c r="E13" s="115" t="str">
        <f>'S1 Maquette'!E13:F14</f>
        <v>HMSAN1</v>
      </c>
      <c r="F13" s="115"/>
      <c r="G13" s="115"/>
      <c r="H13" s="108" t="s">
        <v>341</v>
      </c>
      <c r="I13" s="108"/>
      <c r="J13" s="41"/>
      <c r="M13" s="111"/>
      <c r="N13" s="112"/>
      <c r="O13" s="126"/>
      <c r="P13" s="111"/>
      <c r="Q13" s="112"/>
      <c r="R13" s="112"/>
      <c r="S13" s="126"/>
    </row>
    <row r="14" spans="1:19" x14ac:dyDescent="0.2">
      <c r="A14" s="114"/>
      <c r="B14" s="55"/>
      <c r="C14" s="55"/>
      <c r="D14" s="114"/>
      <c r="E14" s="115"/>
      <c r="F14" s="115"/>
      <c r="G14" s="115"/>
      <c r="H14" s="108"/>
      <c r="I14" s="108"/>
      <c r="J14" s="41"/>
      <c r="M14" s="108" t="s">
        <v>342</v>
      </c>
      <c r="N14" s="109" t="s">
        <v>343</v>
      </c>
      <c r="O14" s="125"/>
      <c r="P14" s="107"/>
      <c r="Q14" s="116"/>
      <c r="R14" s="119"/>
      <c r="S14" s="113"/>
    </row>
    <row r="15" spans="1:19" x14ac:dyDescent="0.2">
      <c r="A15" s="113" t="s">
        <v>344</v>
      </c>
      <c r="B15" s="57" t="str">
        <f>'S1 Maquette'!B15:B16</f>
        <v>Semestre 1</v>
      </c>
      <c r="C15" s="58"/>
      <c r="D15" s="113" t="s">
        <v>345</v>
      </c>
      <c r="E15" s="115" t="str">
        <f>'S1 Maquette'!E15:F16</f>
        <v>HMS1SAN</v>
      </c>
      <c r="F15" s="115"/>
      <c r="G15" s="115"/>
      <c r="H15" s="121" t="str">
        <f>'Fiche Générale'!B5</f>
        <v>Seconde Chance</v>
      </c>
      <c r="I15" s="122"/>
      <c r="J15" s="42"/>
      <c r="M15" s="108"/>
      <c r="N15" s="127"/>
      <c r="O15" s="128"/>
      <c r="P15" s="107"/>
      <c r="Q15" s="117"/>
      <c r="R15" s="119"/>
      <c r="S15" s="120"/>
    </row>
    <row r="16" spans="1:19" x14ac:dyDescent="0.2">
      <c r="A16" s="114"/>
      <c r="B16" s="60"/>
      <c r="C16" s="61"/>
      <c r="D16" s="114"/>
      <c r="E16" s="115"/>
      <c r="F16" s="115"/>
      <c r="G16" s="115"/>
      <c r="H16" s="123"/>
      <c r="I16" s="124"/>
      <c r="J16" s="42"/>
      <c r="M16" s="108"/>
      <c r="N16" s="127"/>
      <c r="O16" s="128"/>
      <c r="P16" s="107"/>
      <c r="Q16" s="117"/>
      <c r="R16" s="119"/>
      <c r="S16" s="120"/>
    </row>
    <row r="17" spans="1:20" x14ac:dyDescent="0.2">
      <c r="L17" s="19"/>
      <c r="M17" s="108"/>
      <c r="N17" s="111"/>
      <c r="O17" s="126"/>
      <c r="P17" s="107"/>
      <c r="Q17" s="118"/>
      <c r="R17" s="119"/>
      <c r="S17" s="114"/>
    </row>
    <row r="18" spans="1:20" ht="59.5" customHeight="1" x14ac:dyDescent="0.2">
      <c r="A18" s="3" t="s">
        <v>346</v>
      </c>
      <c r="B18" s="43" t="s">
        <v>347</v>
      </c>
      <c r="C18" s="3" t="s">
        <v>5</v>
      </c>
      <c r="D18" s="3" t="s">
        <v>348</v>
      </c>
      <c r="E18" s="3" t="s">
        <v>349</v>
      </c>
      <c r="F18" s="3" t="s">
        <v>350</v>
      </c>
      <c r="G18" s="3" t="s">
        <v>351</v>
      </c>
      <c r="H18" s="3" t="s">
        <v>352</v>
      </c>
      <c r="I18" s="3" t="s">
        <v>353</v>
      </c>
      <c r="J18" s="3" t="s">
        <v>354</v>
      </c>
      <c r="K18" s="3" t="s">
        <v>355</v>
      </c>
      <c r="L18" s="3" t="s">
        <v>356</v>
      </c>
      <c r="M18" s="3" t="s">
        <v>357</v>
      </c>
      <c r="N18" s="3" t="s">
        <v>347</v>
      </c>
      <c r="O18" s="3" t="s">
        <v>358</v>
      </c>
      <c r="P18" s="3" t="s">
        <v>359</v>
      </c>
      <c r="Q18" s="3" t="s">
        <v>347</v>
      </c>
      <c r="R18" s="3" t="s">
        <v>358</v>
      </c>
      <c r="S18" s="4" t="s">
        <v>360</v>
      </c>
      <c r="T18" s="4" t="s">
        <v>361</v>
      </c>
    </row>
    <row r="19" spans="1:20" ht="30.5" customHeight="1" x14ac:dyDescent="0.2">
      <c r="A19" s="47" t="str">
        <f>'S1 Maquette'!B19</f>
        <v>Switch ODYSSEE S1</v>
      </c>
      <c r="B19" s="47" t="str">
        <f>'S1 Maquette'!C19</f>
        <v>UE</v>
      </c>
      <c r="C19" s="46">
        <f>'S1 Maquette'!F19</f>
        <v>0</v>
      </c>
      <c r="D19" s="7">
        <v>1</v>
      </c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5" customHeight="1" x14ac:dyDescent="0.2">
      <c r="A20" s="47" t="str">
        <f>'S1 Maquette'!B20</f>
        <v>Ateliers méthodologiques</v>
      </c>
      <c r="B20" s="47" t="str">
        <f>'S1 Maquette'!C20</f>
        <v>UE</v>
      </c>
      <c r="C20" s="46">
        <f>'S1 Maquette'!F20</f>
        <v>0</v>
      </c>
      <c r="D20" s="7">
        <v>1</v>
      </c>
      <c r="E20" s="7" t="s">
        <v>362</v>
      </c>
      <c r="F20" s="7" t="s">
        <v>362</v>
      </c>
      <c r="G20" s="135" t="s">
        <v>362</v>
      </c>
      <c r="H20" s="44" t="s">
        <v>362</v>
      </c>
      <c r="I20" s="44" t="s">
        <v>362</v>
      </c>
      <c r="J20" s="137">
        <v>10</v>
      </c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5" customHeight="1" x14ac:dyDescent="0.2">
      <c r="A21" s="47" t="str">
        <f>'S1 Maquette'!B21</f>
        <v>Enquête ethnographique</v>
      </c>
      <c r="B21" s="47" t="str">
        <f>'S1 Maquette'!C21</f>
        <v>ECUE</v>
      </c>
      <c r="C21" s="46">
        <f>'S1 Maquette'!F21</f>
        <v>0</v>
      </c>
      <c r="D21" s="136">
        <v>1</v>
      </c>
      <c r="E21" s="7" t="s">
        <v>362</v>
      </c>
      <c r="F21" s="7" t="s">
        <v>362</v>
      </c>
      <c r="G21" s="135" t="s">
        <v>362</v>
      </c>
      <c r="H21" s="44" t="s">
        <v>362</v>
      </c>
      <c r="I21" s="44" t="s">
        <v>362</v>
      </c>
      <c r="J21" s="137">
        <v>10</v>
      </c>
      <c r="K21" s="44" t="s">
        <v>18</v>
      </c>
      <c r="L21" s="44"/>
      <c r="M21" s="44">
        <v>2</v>
      </c>
      <c r="N21" s="44" t="s">
        <v>34</v>
      </c>
      <c r="O21" s="44"/>
      <c r="P21" s="44" t="s">
        <v>18</v>
      </c>
      <c r="Q21" s="44" t="s">
        <v>34</v>
      </c>
      <c r="R21" s="44"/>
      <c r="S21" s="7"/>
      <c r="T21" s="1"/>
    </row>
    <row r="22" spans="1:20" ht="30.5" customHeight="1" x14ac:dyDescent="0.2">
      <c r="A22" s="47" t="str">
        <f>'S1 Maquette'!B22</f>
        <v>Articuler méthodes qualitatives et quantitatives</v>
      </c>
      <c r="B22" s="47" t="str">
        <f>'S1 Maquette'!C22</f>
        <v>ECUE</v>
      </c>
      <c r="C22" s="46">
        <f>'S1 Maquette'!F22</f>
        <v>0</v>
      </c>
      <c r="D22" s="136">
        <v>1</v>
      </c>
      <c r="E22" s="7" t="s">
        <v>362</v>
      </c>
      <c r="F22" s="7" t="s">
        <v>362</v>
      </c>
      <c r="G22" s="135" t="s">
        <v>362</v>
      </c>
      <c r="H22" s="44" t="s">
        <v>362</v>
      </c>
      <c r="I22" s="44" t="s">
        <v>362</v>
      </c>
      <c r="J22" s="137">
        <v>10</v>
      </c>
      <c r="K22" s="44" t="s">
        <v>18</v>
      </c>
      <c r="L22" s="44"/>
      <c r="M22" s="44">
        <v>2</v>
      </c>
      <c r="N22" s="44" t="s">
        <v>34</v>
      </c>
      <c r="O22" s="44"/>
      <c r="P22" s="44" t="s">
        <v>18</v>
      </c>
      <c r="Q22" s="44" t="s">
        <v>34</v>
      </c>
      <c r="R22" s="44"/>
      <c r="S22" s="7"/>
      <c r="T22" s="1"/>
    </row>
    <row r="23" spans="1:20" ht="30.5" customHeight="1" x14ac:dyDescent="0.2">
      <c r="A23" s="47" t="str">
        <f>'S1 Maquette'!B23</f>
        <v>Méthodes de l'anthropologie</v>
      </c>
      <c r="B23" s="47" t="str">
        <f>'S1 Maquette'!C23</f>
        <v>UE</v>
      </c>
      <c r="C23" s="46">
        <f>'S1 Maquette'!F23</f>
        <v>0</v>
      </c>
      <c r="D23" s="7">
        <v>2</v>
      </c>
      <c r="E23" s="7" t="s">
        <v>362</v>
      </c>
      <c r="F23" s="7" t="s">
        <v>362</v>
      </c>
      <c r="G23" s="135" t="s">
        <v>362</v>
      </c>
      <c r="H23" s="44" t="s">
        <v>362</v>
      </c>
      <c r="I23" s="44" t="s">
        <v>362</v>
      </c>
      <c r="J23" s="137">
        <v>10</v>
      </c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5" customHeight="1" x14ac:dyDescent="0.2">
      <c r="A24" s="47" t="str">
        <f>'S1 Maquette'!B24</f>
        <v>Construction de l'objet</v>
      </c>
      <c r="B24" s="47" t="str">
        <f>'S1 Maquette'!C24</f>
        <v>ECUE</v>
      </c>
      <c r="C24" s="46">
        <f>'S1 Maquette'!F24</f>
        <v>0</v>
      </c>
      <c r="D24" s="136">
        <v>1</v>
      </c>
      <c r="E24" s="7" t="s">
        <v>362</v>
      </c>
      <c r="F24" s="7" t="s">
        <v>362</v>
      </c>
      <c r="G24" s="135" t="s">
        <v>362</v>
      </c>
      <c r="H24" s="44" t="s">
        <v>362</v>
      </c>
      <c r="I24" s="44" t="s">
        <v>362</v>
      </c>
      <c r="J24" s="137">
        <v>10</v>
      </c>
      <c r="K24" s="44" t="s">
        <v>9</v>
      </c>
      <c r="L24" s="44"/>
      <c r="M24" s="44">
        <v>2</v>
      </c>
      <c r="N24" s="44"/>
      <c r="O24" s="44"/>
      <c r="P24" s="44" t="s">
        <v>18</v>
      </c>
      <c r="Q24" s="44" t="s">
        <v>34</v>
      </c>
      <c r="R24" s="44"/>
      <c r="S24" s="7"/>
      <c r="T24" s="1"/>
    </row>
    <row r="25" spans="1:20" ht="30.5" customHeight="1" x14ac:dyDescent="0.2">
      <c r="A25" s="47" t="str">
        <f>'S1 Maquette'!B25</f>
        <v>Préparation au terrain</v>
      </c>
      <c r="B25" s="47" t="str">
        <f>'S1 Maquette'!C25</f>
        <v>ECUE</v>
      </c>
      <c r="C25" s="46">
        <f>'S1 Maquette'!F25</f>
        <v>0</v>
      </c>
      <c r="D25" s="136">
        <v>1</v>
      </c>
      <c r="E25" s="7" t="s">
        <v>362</v>
      </c>
      <c r="F25" s="7" t="s">
        <v>362</v>
      </c>
      <c r="G25" s="135" t="s">
        <v>362</v>
      </c>
      <c r="H25" s="44" t="s">
        <v>362</v>
      </c>
      <c r="I25" s="44" t="s">
        <v>362</v>
      </c>
      <c r="J25" s="137">
        <v>10</v>
      </c>
      <c r="K25" s="44" t="s">
        <v>9</v>
      </c>
      <c r="L25" s="44"/>
      <c r="M25" s="44">
        <v>2</v>
      </c>
      <c r="N25" s="44"/>
      <c r="O25" s="44"/>
      <c r="P25" s="44" t="s">
        <v>18</v>
      </c>
      <c r="Q25" s="44" t="s">
        <v>34</v>
      </c>
      <c r="R25" s="44"/>
      <c r="S25" s="7"/>
      <c r="T25" s="1"/>
    </row>
    <row r="26" spans="1:20" ht="30.5" customHeight="1" x14ac:dyDescent="0.2">
      <c r="A26" s="47" t="str">
        <f>'S1 Maquette'!B26</f>
        <v>Terrain</v>
      </c>
      <c r="B26" s="47" t="str">
        <f>'S1 Maquette'!C26</f>
        <v>UE</v>
      </c>
      <c r="C26" s="46">
        <f>'S1 Maquette'!F26</f>
        <v>0</v>
      </c>
      <c r="D26" s="7">
        <v>2</v>
      </c>
      <c r="E26" s="7" t="s">
        <v>362</v>
      </c>
      <c r="F26" s="7" t="s">
        <v>362</v>
      </c>
      <c r="G26" s="135" t="s">
        <v>362</v>
      </c>
      <c r="H26" s="44" t="s">
        <v>362</v>
      </c>
      <c r="I26" s="44" t="s">
        <v>362</v>
      </c>
      <c r="J26" s="137">
        <v>10</v>
      </c>
      <c r="K26" s="44" t="s">
        <v>9</v>
      </c>
      <c r="L26" s="44"/>
      <c r="M26" s="44">
        <v>2</v>
      </c>
      <c r="N26" s="44"/>
      <c r="O26" s="44"/>
      <c r="P26" s="44" t="s">
        <v>18</v>
      </c>
      <c r="Q26" s="44" t="s">
        <v>34</v>
      </c>
      <c r="R26" s="44"/>
      <c r="S26" s="7"/>
      <c r="T26" s="1"/>
    </row>
    <row r="27" spans="1:20" ht="30.5" customHeight="1" x14ac:dyDescent="0.2">
      <c r="A27" s="47" t="str">
        <f>'S1 Maquette'!B27</f>
        <v>Atelier d'écriture</v>
      </c>
      <c r="B27" s="47" t="str">
        <f>'S1 Maquette'!C27</f>
        <v>UE</v>
      </c>
      <c r="C27" s="46">
        <f>'S1 Maquette'!F27</f>
        <v>0</v>
      </c>
      <c r="D27" s="7">
        <v>1</v>
      </c>
      <c r="E27" s="7" t="s">
        <v>362</v>
      </c>
      <c r="F27" s="7" t="s">
        <v>362</v>
      </c>
      <c r="G27" s="135" t="s">
        <v>362</v>
      </c>
      <c r="H27" s="44" t="s">
        <v>362</v>
      </c>
      <c r="I27" s="44" t="s">
        <v>362</v>
      </c>
      <c r="J27" s="137">
        <v>10</v>
      </c>
      <c r="K27" s="44" t="s">
        <v>18</v>
      </c>
      <c r="L27" s="44"/>
      <c r="M27" s="44"/>
      <c r="N27" s="44" t="s">
        <v>34</v>
      </c>
      <c r="O27" s="44"/>
      <c r="P27" s="44" t="s">
        <v>18</v>
      </c>
      <c r="Q27" s="44" t="s">
        <v>34</v>
      </c>
      <c r="R27" s="44"/>
      <c r="S27" s="7"/>
      <c r="T27" s="1"/>
    </row>
    <row r="28" spans="1:20" ht="30.5" customHeight="1" x14ac:dyDescent="0.2">
      <c r="A28" s="47" t="str">
        <f>'S1 Maquette'!B28</f>
        <v>Objets de l'anthropologie 1</v>
      </c>
      <c r="B28" s="47" t="str">
        <f>'S1 Maquette'!C28</f>
        <v>UE</v>
      </c>
      <c r="C28" s="46">
        <f>'S1 Maquette'!F28</f>
        <v>0</v>
      </c>
      <c r="D28" s="7">
        <v>2</v>
      </c>
      <c r="E28" s="7" t="s">
        <v>362</v>
      </c>
      <c r="F28" s="7" t="s">
        <v>362</v>
      </c>
      <c r="G28" s="135" t="s">
        <v>362</v>
      </c>
      <c r="H28" s="44" t="s">
        <v>362</v>
      </c>
      <c r="I28" s="44" t="s">
        <v>362</v>
      </c>
      <c r="J28" s="137">
        <v>10</v>
      </c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5" customHeight="1" x14ac:dyDescent="0.2">
      <c r="A29" s="47" t="str">
        <f>'S1 Maquette'!B29</f>
        <v>Urbanisation et précarité</v>
      </c>
      <c r="B29" s="47" t="str">
        <f>'S1 Maquette'!C29</f>
        <v>ECUE</v>
      </c>
      <c r="C29" s="46">
        <f>'S1 Maquette'!F29</f>
        <v>0</v>
      </c>
      <c r="D29" s="136">
        <v>1</v>
      </c>
      <c r="E29" s="7" t="s">
        <v>362</v>
      </c>
      <c r="F29" s="7" t="s">
        <v>362</v>
      </c>
      <c r="G29" s="135" t="s">
        <v>362</v>
      </c>
      <c r="H29" s="44" t="s">
        <v>362</v>
      </c>
      <c r="I29" s="44" t="s">
        <v>362</v>
      </c>
      <c r="J29" s="137">
        <v>10</v>
      </c>
      <c r="K29" s="44" t="s">
        <v>9</v>
      </c>
      <c r="L29" s="44"/>
      <c r="M29" s="44">
        <v>2</v>
      </c>
      <c r="N29" s="44"/>
      <c r="O29" s="44"/>
      <c r="P29" s="44" t="s">
        <v>18</v>
      </c>
      <c r="Q29" s="44" t="s">
        <v>34</v>
      </c>
      <c r="R29" s="44"/>
      <c r="S29" s="7"/>
      <c r="T29" s="1"/>
    </row>
    <row r="30" spans="1:20" ht="30.5" customHeight="1" x14ac:dyDescent="0.2">
      <c r="A30" s="47" t="str">
        <f>'S1 Maquette'!B30</f>
        <v>Anthropologie du développement</v>
      </c>
      <c r="B30" s="47" t="str">
        <f>'S1 Maquette'!C30</f>
        <v>ECUE</v>
      </c>
      <c r="C30" s="46">
        <f>'S1 Maquette'!F30</f>
        <v>0</v>
      </c>
      <c r="D30" s="136">
        <v>1</v>
      </c>
      <c r="E30" s="7" t="s">
        <v>362</v>
      </c>
      <c r="F30" s="7" t="s">
        <v>362</v>
      </c>
      <c r="G30" s="135" t="s">
        <v>362</v>
      </c>
      <c r="H30" s="44" t="s">
        <v>362</v>
      </c>
      <c r="I30" s="44" t="s">
        <v>362</v>
      </c>
      <c r="J30" s="137">
        <v>10</v>
      </c>
      <c r="K30" s="44" t="s">
        <v>9</v>
      </c>
      <c r="L30" s="44"/>
      <c r="M30" s="44">
        <v>2</v>
      </c>
      <c r="N30" s="44"/>
      <c r="O30" s="44"/>
      <c r="P30" s="44" t="s">
        <v>18</v>
      </c>
      <c r="Q30" s="44" t="s">
        <v>34</v>
      </c>
      <c r="R30" s="44"/>
      <c r="S30" s="7"/>
      <c r="T30" s="1"/>
    </row>
    <row r="31" spans="1:20" ht="30.5" customHeight="1" x14ac:dyDescent="0.2">
      <c r="A31" s="47" t="str">
        <f>'S1 Maquette'!B31</f>
        <v>Anthropologie des techniques</v>
      </c>
      <c r="B31" s="47" t="str">
        <f>'S1 Maquette'!C31</f>
        <v>ECUE</v>
      </c>
      <c r="C31" s="46">
        <f>'S1 Maquette'!F31</f>
        <v>0</v>
      </c>
      <c r="D31" s="136">
        <v>1</v>
      </c>
      <c r="E31" s="7" t="s">
        <v>362</v>
      </c>
      <c r="F31" s="7" t="s">
        <v>362</v>
      </c>
      <c r="G31" s="135" t="s">
        <v>362</v>
      </c>
      <c r="H31" s="44" t="s">
        <v>362</v>
      </c>
      <c r="I31" s="44" t="s">
        <v>362</v>
      </c>
      <c r="J31" s="137">
        <v>10</v>
      </c>
      <c r="K31" s="44" t="s">
        <v>9</v>
      </c>
      <c r="L31" s="44"/>
      <c r="M31" s="44">
        <v>2</v>
      </c>
      <c r="N31" s="44"/>
      <c r="O31" s="44"/>
      <c r="P31" s="44" t="s">
        <v>18</v>
      </c>
      <c r="Q31" s="44" t="s">
        <v>34</v>
      </c>
      <c r="R31" s="44"/>
      <c r="S31" s="7"/>
      <c r="T31" s="1"/>
    </row>
    <row r="32" spans="1:20" ht="30.5" customHeight="1" x14ac:dyDescent="0.2">
      <c r="A32" s="47" t="str">
        <f>'S1 Maquette'!B32</f>
        <v>Séminaire épistémologie anthropologie et arts vivants</v>
      </c>
      <c r="B32" s="47" t="str">
        <f>'S1 Maquette'!C32</f>
        <v>UE</v>
      </c>
      <c r="C32" s="46">
        <f>'S1 Maquette'!F32</f>
        <v>0</v>
      </c>
      <c r="D32" s="7">
        <v>1</v>
      </c>
      <c r="E32" s="7" t="s">
        <v>362</v>
      </c>
      <c r="F32" s="7" t="s">
        <v>362</v>
      </c>
      <c r="G32" s="135" t="s">
        <v>362</v>
      </c>
      <c r="H32" s="44" t="s">
        <v>362</v>
      </c>
      <c r="I32" s="44" t="s">
        <v>362</v>
      </c>
      <c r="J32" s="137">
        <v>10</v>
      </c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5" customHeight="1" x14ac:dyDescent="0.2">
      <c r="A33" s="47" t="str">
        <f>'S1 Maquette'!B33</f>
        <v>Séminaire épistémologie (partie arts)</v>
      </c>
      <c r="B33" s="47" t="str">
        <f>'S1 Maquette'!C33</f>
        <v>ECUE</v>
      </c>
      <c r="C33" s="46">
        <f>'S1 Maquette'!F33</f>
        <v>0</v>
      </c>
      <c r="D33" s="136">
        <v>1</v>
      </c>
      <c r="E33" s="7" t="s">
        <v>362</v>
      </c>
      <c r="F33" s="7" t="s">
        <v>362</v>
      </c>
      <c r="G33" s="135" t="s">
        <v>362</v>
      </c>
      <c r="H33" s="44" t="s">
        <v>362</v>
      </c>
      <c r="I33" s="44" t="s">
        <v>362</v>
      </c>
      <c r="J33" s="137">
        <v>10</v>
      </c>
      <c r="K33" s="44" t="s">
        <v>18</v>
      </c>
      <c r="L33" s="44"/>
      <c r="M33" s="44"/>
      <c r="N33" s="44" t="s">
        <v>34</v>
      </c>
      <c r="O33" s="44"/>
      <c r="P33" s="44" t="s">
        <v>18</v>
      </c>
      <c r="Q33" s="44" t="s">
        <v>34</v>
      </c>
      <c r="R33" s="44"/>
      <c r="S33" s="7"/>
      <c r="T33" s="1"/>
    </row>
    <row r="34" spans="1:20" ht="30.5" customHeight="1" x14ac:dyDescent="0.2">
      <c r="A34" s="47" t="str">
        <f>'S1 Maquette'!B34</f>
        <v>Séminaire épistémologie (partie anthropologie)</v>
      </c>
      <c r="B34" s="47" t="str">
        <f>'S1 Maquette'!C34</f>
        <v>ECUE</v>
      </c>
      <c r="C34" s="46">
        <f>'S1 Maquette'!F34</f>
        <v>0</v>
      </c>
      <c r="D34" s="136">
        <v>1</v>
      </c>
      <c r="E34" s="7" t="s">
        <v>362</v>
      </c>
      <c r="F34" s="7" t="s">
        <v>362</v>
      </c>
      <c r="G34" s="135" t="s">
        <v>362</v>
      </c>
      <c r="H34" s="135" t="s">
        <v>362</v>
      </c>
      <c r="I34" s="44" t="s">
        <v>362</v>
      </c>
      <c r="J34" s="137">
        <v>10</v>
      </c>
      <c r="K34" s="44" t="s">
        <v>18</v>
      </c>
      <c r="L34" s="44"/>
      <c r="M34" s="44"/>
      <c r="N34" s="44" t="s">
        <v>34</v>
      </c>
      <c r="O34" s="44"/>
      <c r="P34" s="44" t="s">
        <v>18</v>
      </c>
      <c r="Q34" s="44" t="s">
        <v>34</v>
      </c>
      <c r="R34" s="44"/>
      <c r="S34" s="7"/>
      <c r="T34" s="1"/>
    </row>
    <row r="35" spans="1:20" ht="30.5" customHeight="1" x14ac:dyDescent="0.2">
      <c r="A35" s="47">
        <f>'S1 Maquette'!B35</f>
        <v>0</v>
      </c>
      <c r="B35" s="47">
        <f>'S1 Maquette'!C35</f>
        <v>0</v>
      </c>
      <c r="C35" s="46">
        <f>'S1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5" customHeight="1" x14ac:dyDescent="0.2">
      <c r="A36" s="47">
        <f>'S1 Maquette'!B36</f>
        <v>0</v>
      </c>
      <c r="B36" s="47">
        <f>'S1 Maquette'!C36</f>
        <v>0</v>
      </c>
      <c r="C36" s="46">
        <f>'S1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5" customHeight="1" x14ac:dyDescent="0.2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5" customHeight="1" x14ac:dyDescent="0.2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5" customHeight="1" x14ac:dyDescent="0.2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5" customHeight="1" x14ac:dyDescent="0.2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5" customHeight="1" x14ac:dyDescent="0.2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5" customHeight="1" x14ac:dyDescent="0.2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5" customHeight="1" x14ac:dyDescent="0.2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5" customHeight="1" x14ac:dyDescent="0.2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5" customHeight="1" x14ac:dyDescent="0.2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5" customHeight="1" x14ac:dyDescent="0.2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5" customHeight="1" x14ac:dyDescent="0.2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5" customHeight="1" x14ac:dyDescent="0.2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5" customHeight="1" x14ac:dyDescent="0.2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5" customHeight="1" x14ac:dyDescent="0.2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5" customHeight="1" x14ac:dyDescent="0.2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5" customHeight="1" x14ac:dyDescent="0.2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5" customHeight="1" x14ac:dyDescent="0.2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5" customHeight="1" x14ac:dyDescent="0.2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5" customHeight="1" x14ac:dyDescent="0.2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5" customHeight="1" x14ac:dyDescent="0.2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5" customHeight="1" x14ac:dyDescent="0.2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5" customHeight="1" x14ac:dyDescent="0.2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5" customHeight="1" x14ac:dyDescent="0.2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5" customHeight="1" x14ac:dyDescent="0.2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5" customHeight="1" x14ac:dyDescent="0.2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5" customHeight="1" x14ac:dyDescent="0.2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5" customHeight="1" x14ac:dyDescent="0.2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5" customHeight="1" x14ac:dyDescent="0.2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5" customHeight="1" x14ac:dyDescent="0.2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5" customHeight="1" x14ac:dyDescent="0.2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5" customHeight="1" x14ac:dyDescent="0.2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5" customHeight="1" x14ac:dyDescent="0.2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5" customHeight="1" x14ac:dyDescent="0.2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5" customHeight="1" x14ac:dyDescent="0.2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5" customHeight="1" x14ac:dyDescent="0.2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5" customHeight="1" x14ac:dyDescent="0.2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5" customHeight="1" x14ac:dyDescent="0.2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5" customHeight="1" x14ac:dyDescent="0.2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5" customHeight="1" x14ac:dyDescent="0.2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5" customHeight="1" x14ac:dyDescent="0.2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5" customHeight="1" x14ac:dyDescent="0.2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5" customHeight="1" x14ac:dyDescent="0.2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5" customHeight="1" x14ac:dyDescent="0.2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5" customHeight="1" x14ac:dyDescent="0.2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5" customHeight="1" x14ac:dyDescent="0.2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5" customHeight="1" x14ac:dyDescent="0.2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5" customHeight="1" x14ac:dyDescent="0.2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5" customHeight="1" x14ac:dyDescent="0.2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5" customHeight="1" x14ac:dyDescent="0.2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5" customHeight="1" x14ac:dyDescent="0.2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5" customHeight="1" x14ac:dyDescent="0.2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5" customHeight="1" x14ac:dyDescent="0.2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5" customHeight="1" x14ac:dyDescent="0.2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5" customHeight="1" x14ac:dyDescent="0.2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5" customHeight="1" x14ac:dyDescent="0.2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5" customHeight="1" x14ac:dyDescent="0.2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5" customHeight="1" x14ac:dyDescent="0.2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5" customHeight="1" x14ac:dyDescent="0.2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5" customHeight="1" x14ac:dyDescent="0.2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5" customHeight="1" x14ac:dyDescent="0.2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5" customHeight="1" x14ac:dyDescent="0.2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5" customHeight="1" x14ac:dyDescent="0.2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5" customHeight="1" x14ac:dyDescent="0.2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5" customHeight="1" x14ac:dyDescent="0.2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5" customHeight="1" x14ac:dyDescent="0.2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5" customHeight="1" x14ac:dyDescent="0.2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5" customHeight="1" x14ac:dyDescent="0.2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5" customHeight="1" x14ac:dyDescent="0.2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5" customHeight="1" x14ac:dyDescent="0.2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5" customHeight="1" x14ac:dyDescent="0.2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5" customHeight="1" x14ac:dyDescent="0.2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5" customHeight="1" x14ac:dyDescent="0.2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5" customHeight="1" x14ac:dyDescent="0.2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5" customHeight="1" x14ac:dyDescent="0.2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5" customHeight="1" x14ac:dyDescent="0.2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5" customHeight="1" x14ac:dyDescent="0.2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5" customHeight="1" x14ac:dyDescent="0.2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5" customHeight="1" x14ac:dyDescent="0.2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5" customHeight="1" x14ac:dyDescent="0.2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5" customHeight="1" x14ac:dyDescent="0.2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5" customHeight="1" x14ac:dyDescent="0.2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5" customHeight="1" x14ac:dyDescent="0.2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5" customHeight="1" x14ac:dyDescent="0.2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5" customHeight="1" x14ac:dyDescent="0.2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5" customHeight="1" x14ac:dyDescent="0.2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5" customHeight="1" x14ac:dyDescent="0.2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5" customHeight="1" x14ac:dyDescent="0.2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5" customHeight="1" x14ac:dyDescent="0.2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5" customHeight="1" x14ac:dyDescent="0.2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5" customHeight="1" x14ac:dyDescent="0.2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5" customHeight="1" x14ac:dyDescent="0.2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5" customHeight="1" x14ac:dyDescent="0.2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5" customHeight="1" x14ac:dyDescent="0.2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5" customHeight="1" x14ac:dyDescent="0.2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5" customHeight="1" x14ac:dyDescent="0.2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5" customHeight="1" x14ac:dyDescent="0.2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5" customHeight="1" x14ac:dyDescent="0.2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5" customHeight="1" x14ac:dyDescent="0.2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5" customHeight="1" x14ac:dyDescent="0.2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5" customHeight="1" x14ac:dyDescent="0.2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5" customHeight="1" x14ac:dyDescent="0.2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5" customHeight="1" x14ac:dyDescent="0.2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5" customHeight="1" x14ac:dyDescent="0.2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5" customHeight="1" x14ac:dyDescent="0.2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5" customHeight="1" x14ac:dyDescent="0.2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5" customHeight="1" x14ac:dyDescent="0.2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5" customHeight="1" x14ac:dyDescent="0.2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5" customHeight="1" x14ac:dyDescent="0.2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5" customHeight="1" x14ac:dyDescent="0.2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5" customHeight="1" x14ac:dyDescent="0.2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5" customHeight="1" x14ac:dyDescent="0.2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5" customHeight="1" x14ac:dyDescent="0.2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5" customHeight="1" x14ac:dyDescent="0.2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5" customHeight="1" x14ac:dyDescent="0.2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5" customHeight="1" x14ac:dyDescent="0.2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5" customHeight="1" x14ac:dyDescent="0.2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5" customHeight="1" x14ac:dyDescent="0.2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5" customHeight="1" x14ac:dyDescent="0.2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5" customHeight="1" x14ac:dyDescent="0.2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5" customHeight="1" x14ac:dyDescent="0.2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5" customHeight="1" x14ac:dyDescent="0.2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5" customHeight="1" x14ac:dyDescent="0.2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5" customHeight="1" x14ac:dyDescent="0.2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5" customHeight="1" x14ac:dyDescent="0.2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5" customHeight="1" x14ac:dyDescent="0.2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5" customHeight="1" x14ac:dyDescent="0.2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5" customHeight="1" x14ac:dyDescent="0.2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5" customHeight="1" x14ac:dyDescent="0.2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5" customHeight="1" x14ac:dyDescent="0.2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5" customHeight="1" x14ac:dyDescent="0.2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5" customHeight="1" x14ac:dyDescent="0.2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5" customHeight="1" x14ac:dyDescent="0.2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5" customHeight="1" x14ac:dyDescent="0.2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5" customHeight="1" x14ac:dyDescent="0.2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5" customHeight="1" x14ac:dyDescent="0.2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5" customHeight="1" x14ac:dyDescent="0.2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5" customHeight="1" x14ac:dyDescent="0.2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5" customHeight="1" x14ac:dyDescent="0.2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5" customHeight="1" x14ac:dyDescent="0.2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5" customHeight="1" x14ac:dyDescent="0.2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5" customHeight="1" x14ac:dyDescent="0.2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5" customHeight="1" x14ac:dyDescent="0.2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5" customHeight="1" x14ac:dyDescent="0.2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5" customHeight="1" x14ac:dyDescent="0.2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5" customHeight="1" x14ac:dyDescent="0.2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5" customHeight="1" x14ac:dyDescent="0.2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5" customHeight="1" x14ac:dyDescent="0.2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5" customHeight="1" x14ac:dyDescent="0.2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5" customHeight="1" x14ac:dyDescent="0.2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5" customHeight="1" x14ac:dyDescent="0.2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5" customHeight="1" x14ac:dyDescent="0.2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5" customHeight="1" x14ac:dyDescent="0.2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5" customHeight="1" x14ac:dyDescent="0.2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5" customHeight="1" x14ac:dyDescent="0.2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5" customHeight="1" x14ac:dyDescent="0.2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5" customHeight="1" x14ac:dyDescent="0.2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5" customHeight="1" x14ac:dyDescent="0.2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5" customHeight="1" x14ac:dyDescent="0.2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5" customHeight="1" x14ac:dyDescent="0.2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5" customHeight="1" x14ac:dyDescent="0.2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5" customHeight="1" x14ac:dyDescent="0.2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5" customHeight="1" x14ac:dyDescent="0.2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5" customHeight="1" x14ac:dyDescent="0.2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5" customHeight="1" x14ac:dyDescent="0.2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5" customHeight="1" x14ac:dyDescent="0.2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5" customHeight="1" x14ac:dyDescent="0.2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5" customHeight="1" x14ac:dyDescent="0.2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5" customHeight="1" x14ac:dyDescent="0.2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5" customHeight="1" x14ac:dyDescent="0.2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5" customHeight="1" x14ac:dyDescent="0.2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5" customHeight="1" x14ac:dyDescent="0.2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5" customHeight="1" x14ac:dyDescent="0.2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5" customHeight="1" x14ac:dyDescent="0.2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5" customHeight="1" x14ac:dyDescent="0.2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5" customHeight="1" x14ac:dyDescent="0.2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5" customHeight="1" x14ac:dyDescent="0.2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5" customHeight="1" x14ac:dyDescent="0.2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5" customHeight="1" x14ac:dyDescent="0.2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5" customHeight="1" x14ac:dyDescent="0.2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5" customHeight="1" x14ac:dyDescent="0.2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5" customHeight="1" x14ac:dyDescent="0.2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5" customHeight="1" x14ac:dyDescent="0.2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5" customHeight="1" x14ac:dyDescent="0.2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5" customHeight="1" x14ac:dyDescent="0.2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5" customHeight="1" x14ac:dyDescent="0.2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5" customHeight="1" x14ac:dyDescent="0.2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5" customHeight="1" x14ac:dyDescent="0.2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5" customHeight="1" x14ac:dyDescent="0.2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5" customHeight="1" x14ac:dyDescent="0.2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5" customHeight="1" x14ac:dyDescent="0.2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5" customHeight="1" x14ac:dyDescent="0.2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5" customHeight="1" x14ac:dyDescent="0.2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5" customHeight="1" x14ac:dyDescent="0.2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5" customHeight="1" x14ac:dyDescent="0.2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5" customHeight="1" x14ac:dyDescent="0.2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5" customHeight="1" x14ac:dyDescent="0.2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5" customHeight="1" x14ac:dyDescent="0.2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5" customHeight="1" x14ac:dyDescent="0.2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5" customHeight="1" x14ac:dyDescent="0.2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5" customHeight="1" x14ac:dyDescent="0.2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5" customHeight="1" x14ac:dyDescent="0.2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5" customHeight="1" x14ac:dyDescent="0.2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5" customHeight="1" x14ac:dyDescent="0.2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5" customHeight="1" x14ac:dyDescent="0.2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5" customHeight="1" x14ac:dyDescent="0.2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5" customHeight="1" x14ac:dyDescent="0.2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5" customHeight="1" x14ac:dyDescent="0.2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5" customHeight="1" x14ac:dyDescent="0.2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5" customHeight="1" x14ac:dyDescent="0.2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5" customHeight="1" x14ac:dyDescent="0.2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5" customHeight="1" x14ac:dyDescent="0.2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5" customHeight="1" x14ac:dyDescent="0.2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5" customHeight="1" x14ac:dyDescent="0.2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5" customHeight="1" x14ac:dyDescent="0.2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5" customHeight="1" x14ac:dyDescent="0.2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5" customHeight="1" x14ac:dyDescent="0.2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5" customHeight="1" x14ac:dyDescent="0.2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5" customHeight="1" x14ac:dyDescent="0.2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5" customHeight="1" x14ac:dyDescent="0.2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5" customHeight="1" x14ac:dyDescent="0.2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5" customHeight="1" x14ac:dyDescent="0.2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5" customHeight="1" x14ac:dyDescent="0.2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5" customHeight="1" x14ac:dyDescent="0.2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5" customHeight="1" x14ac:dyDescent="0.2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5" customHeight="1" x14ac:dyDescent="0.2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5" customHeight="1" x14ac:dyDescent="0.2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5" customHeight="1" x14ac:dyDescent="0.2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5" customHeight="1" x14ac:dyDescent="0.2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5" customHeight="1" x14ac:dyDescent="0.2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5" customHeight="1" x14ac:dyDescent="0.2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5" customHeight="1" x14ac:dyDescent="0.2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5" customHeight="1" x14ac:dyDescent="0.2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5" customHeight="1" x14ac:dyDescent="0.2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5" customHeight="1" x14ac:dyDescent="0.2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5" customHeight="1" x14ac:dyDescent="0.2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5" customHeight="1" x14ac:dyDescent="0.2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5" customHeight="1" x14ac:dyDescent="0.2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5" customHeight="1" x14ac:dyDescent="0.2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5" customHeight="1" x14ac:dyDescent="0.2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5" customHeight="1" x14ac:dyDescent="0.2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5" customHeight="1" x14ac:dyDescent="0.2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5" customHeight="1" x14ac:dyDescent="0.2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5" customHeight="1" x14ac:dyDescent="0.2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5" customHeight="1" x14ac:dyDescent="0.2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5" customHeight="1" x14ac:dyDescent="0.2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5" customHeight="1" x14ac:dyDescent="0.2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5" customHeight="1" x14ac:dyDescent="0.2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5" customHeight="1" x14ac:dyDescent="0.2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5" customHeight="1" x14ac:dyDescent="0.2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5" customHeight="1" x14ac:dyDescent="0.2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5" customHeight="1" x14ac:dyDescent="0.2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5" customHeight="1" x14ac:dyDescent="0.2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5" customHeight="1" x14ac:dyDescent="0.2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5" customHeight="1" x14ac:dyDescent="0.2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5" customHeight="1" x14ac:dyDescent="0.2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5" customHeight="1" x14ac:dyDescent="0.2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5" customHeight="1" x14ac:dyDescent="0.2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5" customHeight="1" x14ac:dyDescent="0.2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5" customHeight="1" x14ac:dyDescent="0.2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5" customHeight="1" x14ac:dyDescent="0.2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5" customHeight="1" x14ac:dyDescent="0.2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5" customHeight="1" x14ac:dyDescent="0.2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5" customHeight="1" x14ac:dyDescent="0.2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5" customHeight="1" x14ac:dyDescent="0.2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144" priority="9">
      <formula>$C1="Parcours Pédagogique"</formula>
    </cfRule>
    <cfRule type="expression" dxfId="143" priority="10">
      <formula>$C1="BLOC"</formula>
    </cfRule>
    <cfRule type="expression" dxfId="142" priority="11">
      <formula>$C1="OPTION"</formula>
    </cfRule>
  </conditionalFormatting>
  <conditionalFormatting sqref="T18 A18:S300">
    <cfRule type="expression" dxfId="54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1" priority="15">
      <formula>$D1="Modification"</formula>
    </cfRule>
    <cfRule type="expression" dxfId="140" priority="20">
      <formula>$D1="Création"</formula>
    </cfRule>
    <cfRule type="expression" dxfId="139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38" priority="14">
      <formula>$D1="Modification MCC"</formula>
    </cfRule>
  </conditionalFormatting>
  <conditionalFormatting sqref="J1:J999">
    <cfRule type="expression" dxfId="137" priority="4">
      <formula>$I1="NON"</formula>
    </cfRule>
  </conditionalFormatting>
  <conditionalFormatting sqref="L18:L300">
    <cfRule type="expression" dxfId="136" priority="12">
      <formula>$K18="CT (Contrôle terminal)"</formula>
    </cfRule>
    <cfRule type="expression" dxfId="135" priority="13">
      <formula>$K18="CCI (CC Intégral)"</formula>
    </cfRule>
  </conditionalFormatting>
  <conditionalFormatting sqref="M1:M999">
    <cfRule type="expression" dxfId="134" priority="8">
      <formula>$K1="CT (Contrôle terminal)"</formula>
    </cfRule>
  </conditionalFormatting>
  <conditionalFormatting sqref="N1:O999">
    <cfRule type="expression" dxfId="133" priority="3">
      <formula>$K1="CCI (CC Intégral)"</formula>
    </cfRule>
  </conditionalFormatting>
  <conditionalFormatting sqref="P19:S300">
    <cfRule type="expression" dxfId="132" priority="5">
      <formula>$H$15="Session Unique"</formula>
    </cfRule>
  </conditionalFormatting>
  <conditionalFormatting sqref="Q1:R999">
    <cfRule type="expression" dxfId="131" priority="1">
      <formula>$P1="Autres"</formula>
    </cfRule>
  </conditionalFormatting>
  <conditionalFormatting sqref="S1:S999 T18">
    <cfRule type="expression" dxfId="130" priority="2">
      <formula>$P1="CT (Contrôle terminal)"</formula>
    </cfRule>
  </conditionalFormatting>
  <conditionalFormatting sqref="T18 A18:S300">
    <cfRule type="expression" dxfId="53" priority="23">
      <formula>$C18="Modification"</formula>
    </cfRule>
    <cfRule type="expression" dxfId="52" priority="28">
      <formula>$C18="Création"</formula>
    </cfRule>
    <cfRule type="expression" dxfId="51" priority="30">
      <formula>$C18="Fermeture"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topLeftCell="B1" zoomScale="110" zoomScaleNormal="110" workbookViewId="0">
      <selection activeCell="F19" sqref="F19:F27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8.16406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8" customHeight="1" x14ac:dyDescent="0.2">
      <c r="A7" s="92" t="s">
        <v>268</v>
      </c>
      <c r="B7" s="95" t="str">
        <f>'Fiche Générale'!B2</f>
        <v>ODYSSEE</v>
      </c>
      <c r="C7" s="92" t="s">
        <v>269</v>
      </c>
      <c r="D7" s="92"/>
      <c r="E7" s="94" t="str">
        <f>'Fiche Générale'!B3</f>
        <v>Sciences sociales</v>
      </c>
      <c r="F7" s="95"/>
      <c r="G7" s="92" t="s">
        <v>270</v>
      </c>
      <c r="H7" s="106" t="str">
        <f>'Fiche Générale'!B4</f>
        <v>HMSCS18</v>
      </c>
      <c r="I7" s="106"/>
      <c r="J7" s="106"/>
    </row>
    <row r="8" spans="1:10" ht="18" customHeight="1" x14ac:dyDescent="0.2">
      <c r="A8" s="92"/>
      <c r="B8" s="97"/>
      <c r="C8" s="92"/>
      <c r="D8" s="92"/>
      <c r="E8" s="96"/>
      <c r="F8" s="97"/>
      <c r="G8" s="92"/>
      <c r="H8" s="106"/>
      <c r="I8" s="106"/>
      <c r="J8" s="106"/>
    </row>
    <row r="9" spans="1:10" ht="18" customHeight="1" x14ac:dyDescent="0.2">
      <c r="A9" s="92"/>
      <c r="B9" s="97"/>
      <c r="C9" s="92"/>
      <c r="D9" s="92"/>
      <c r="E9" s="98"/>
      <c r="F9" s="99"/>
      <c r="G9" s="92"/>
      <c r="H9" s="106"/>
      <c r="I9" s="106"/>
      <c r="J9" s="106"/>
    </row>
    <row r="10" spans="1:10" ht="18" customHeight="1" x14ac:dyDescent="0.2">
      <c r="A10" s="92"/>
      <c r="B10" s="97"/>
      <c r="C10" s="93" t="s">
        <v>271</v>
      </c>
      <c r="D10" s="93"/>
      <c r="E10" s="100" t="str">
        <f>'Fiche Générale'!A12</f>
        <v>Anthropologie des techniques et des innovations. Sociétés, environnements, territoires</v>
      </c>
      <c r="F10" s="101"/>
      <c r="G10" s="101"/>
      <c r="H10" s="101"/>
      <c r="I10" s="101"/>
      <c r="J10" s="102"/>
    </row>
    <row r="11" spans="1:10" ht="18" customHeight="1" x14ac:dyDescent="0.2">
      <c r="A11" s="92"/>
      <c r="B11" s="99"/>
      <c r="C11" s="93"/>
      <c r="D11" s="93"/>
      <c r="E11" s="103"/>
      <c r="F11" s="104"/>
      <c r="G11" s="104"/>
      <c r="H11" s="104"/>
      <c r="I11" s="104"/>
      <c r="J11" s="105"/>
    </row>
    <row r="13" spans="1:10" x14ac:dyDescent="0.2">
      <c r="A13" s="108" t="s">
        <v>272</v>
      </c>
      <c r="B13" s="58" t="str">
        <f>'S1 Maquette'!B13:B14</f>
        <v xml:space="preserve">1ère année </v>
      </c>
      <c r="C13" s="108" t="s">
        <v>274</v>
      </c>
      <c r="D13" s="108"/>
      <c r="E13" s="115" t="str">
        <f>'S1 Maquette'!E13:F14</f>
        <v>HMSAN1</v>
      </c>
      <c r="F13" s="115"/>
      <c r="G13" s="113" t="s">
        <v>276</v>
      </c>
      <c r="H13" s="55">
        <f>Calcul!D7</f>
        <v>115.5</v>
      </c>
      <c r="I13" s="55"/>
    </row>
    <row r="14" spans="1:10" x14ac:dyDescent="0.2">
      <c r="A14" s="108"/>
      <c r="B14" s="61"/>
      <c r="C14" s="108"/>
      <c r="D14" s="108"/>
      <c r="E14" s="115"/>
      <c r="F14" s="115"/>
      <c r="G14" s="114"/>
      <c r="H14" s="55"/>
      <c r="I14" s="55"/>
    </row>
    <row r="15" spans="1:10" x14ac:dyDescent="0.2">
      <c r="A15" s="108" t="s">
        <v>277</v>
      </c>
      <c r="B15" s="58" t="s">
        <v>233</v>
      </c>
      <c r="C15" s="109" t="s">
        <v>278</v>
      </c>
      <c r="D15" s="110"/>
      <c r="E15" s="108" t="s">
        <v>364</v>
      </c>
      <c r="F15" s="108"/>
      <c r="G15" s="113" t="s">
        <v>280</v>
      </c>
      <c r="H15" s="55">
        <f ca="1">Calcul!D20</f>
        <v>115.5</v>
      </c>
      <c r="I15" s="55"/>
    </row>
    <row r="16" spans="1:10" x14ac:dyDescent="0.2">
      <c r="A16" s="108"/>
      <c r="B16" s="61"/>
      <c r="C16" s="111"/>
      <c r="D16" s="112"/>
      <c r="E16" s="108"/>
      <c r="F16" s="108"/>
      <c r="G16" s="114"/>
      <c r="H16" s="55"/>
      <c r="I16" s="55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25" customHeight="1" x14ac:dyDescent="0.2">
      <c r="A19" s="25">
        <v>1</v>
      </c>
      <c r="B19" s="5" t="s">
        <v>365</v>
      </c>
      <c r="C19" s="7" t="s">
        <v>12</v>
      </c>
      <c r="D19" s="7">
        <v>3</v>
      </c>
      <c r="E19" s="5" t="s">
        <v>15</v>
      </c>
      <c r="F19" s="5"/>
      <c r="G19" s="5" t="s">
        <v>366</v>
      </c>
      <c r="H19" s="7"/>
      <c r="I19" s="7"/>
      <c r="J19" s="7"/>
      <c r="K19" s="7"/>
      <c r="L19" s="7"/>
      <c r="M19" s="7"/>
      <c r="N19" s="5"/>
      <c r="O19" s="5" t="s">
        <v>290</v>
      </c>
    </row>
    <row r="20" spans="1:15" s="18" customFormat="1" ht="43.25" customHeight="1" x14ac:dyDescent="0.2">
      <c r="A20" s="25">
        <v>2</v>
      </c>
      <c r="B20" s="5" t="s">
        <v>367</v>
      </c>
      <c r="C20" s="7" t="s">
        <v>12</v>
      </c>
      <c r="D20" s="7">
        <v>3</v>
      </c>
      <c r="E20" s="5" t="s">
        <v>15</v>
      </c>
      <c r="F20" s="5"/>
      <c r="G20" s="5" t="s">
        <v>368</v>
      </c>
      <c r="H20" s="7" t="s">
        <v>192</v>
      </c>
      <c r="I20" s="7">
        <v>12</v>
      </c>
      <c r="J20" s="7">
        <v>12</v>
      </c>
      <c r="K20" s="7"/>
      <c r="L20" s="7"/>
      <c r="M20" s="7"/>
      <c r="N20" s="5" t="s">
        <v>369</v>
      </c>
      <c r="O20" s="5" t="s">
        <v>370</v>
      </c>
    </row>
    <row r="21" spans="1:15" s="18" customFormat="1" ht="43.25" customHeight="1" x14ac:dyDescent="0.2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25" customHeight="1" x14ac:dyDescent="0.2">
      <c r="A22" s="25">
        <v>3</v>
      </c>
      <c r="B22" s="29" t="s">
        <v>371</v>
      </c>
      <c r="C22" s="7" t="s">
        <v>12</v>
      </c>
      <c r="D22" s="7">
        <v>3</v>
      </c>
      <c r="E22" s="5" t="s">
        <v>15</v>
      </c>
      <c r="F22" s="5"/>
      <c r="G22" s="5" t="s">
        <v>372</v>
      </c>
      <c r="H22" s="7" t="s">
        <v>192</v>
      </c>
      <c r="I22" s="7"/>
      <c r="J22" s="7">
        <v>18</v>
      </c>
      <c r="K22" s="7"/>
      <c r="L22" s="7"/>
      <c r="M22" s="7" t="s">
        <v>13</v>
      </c>
      <c r="N22" s="5"/>
      <c r="O22" s="5"/>
    </row>
    <row r="23" spans="1:15" ht="43.25" customHeight="1" x14ac:dyDescent="0.2">
      <c r="A23" s="24">
        <v>4</v>
      </c>
      <c r="B23" s="28" t="s">
        <v>373</v>
      </c>
      <c r="C23" s="11" t="s">
        <v>12</v>
      </c>
      <c r="D23" s="11">
        <v>6</v>
      </c>
      <c r="E23" s="6" t="s">
        <v>15</v>
      </c>
      <c r="F23" s="6"/>
      <c r="G23" s="6" t="s">
        <v>374</v>
      </c>
      <c r="H23" s="7"/>
      <c r="I23" s="7"/>
      <c r="J23" s="7"/>
      <c r="K23" s="7"/>
      <c r="L23" s="11"/>
      <c r="M23" s="11" t="s">
        <v>13</v>
      </c>
      <c r="N23" s="6"/>
      <c r="O23" s="6"/>
    </row>
    <row r="24" spans="1:15" ht="43.25" customHeight="1" x14ac:dyDescent="0.2">
      <c r="A24" s="25" t="s">
        <v>375</v>
      </c>
      <c r="B24" s="29" t="s">
        <v>376</v>
      </c>
      <c r="C24" s="7" t="s">
        <v>21</v>
      </c>
      <c r="D24" s="7"/>
      <c r="E24" s="5" t="s">
        <v>15</v>
      </c>
      <c r="F24" s="5"/>
      <c r="G24" s="5" t="s">
        <v>377</v>
      </c>
      <c r="H24" s="7" t="s">
        <v>192</v>
      </c>
      <c r="I24" s="7">
        <v>15</v>
      </c>
      <c r="J24" s="7"/>
      <c r="K24" s="7"/>
      <c r="L24" s="7"/>
      <c r="M24" s="7" t="s">
        <v>13</v>
      </c>
      <c r="N24" s="5"/>
      <c r="O24" s="5"/>
    </row>
    <row r="25" spans="1:15" ht="43.25" customHeight="1" x14ac:dyDescent="0.2">
      <c r="A25" s="25" t="s">
        <v>378</v>
      </c>
      <c r="B25" s="29" t="s">
        <v>379</v>
      </c>
      <c r="C25" s="7" t="s">
        <v>21</v>
      </c>
      <c r="D25" s="7"/>
      <c r="E25" s="5" t="s">
        <v>15</v>
      </c>
      <c r="F25" s="5"/>
      <c r="G25" s="5" t="s">
        <v>380</v>
      </c>
      <c r="H25" s="7" t="s">
        <v>192</v>
      </c>
      <c r="I25" s="7">
        <v>15</v>
      </c>
      <c r="J25" s="7"/>
      <c r="K25" s="7"/>
      <c r="L25" s="7"/>
      <c r="M25" s="7" t="s">
        <v>13</v>
      </c>
      <c r="N25" s="5"/>
      <c r="O25" s="5"/>
    </row>
    <row r="26" spans="1:15" ht="43.25" customHeight="1" x14ac:dyDescent="0.2">
      <c r="A26" s="25" t="s">
        <v>381</v>
      </c>
      <c r="B26" s="29" t="s">
        <v>382</v>
      </c>
      <c r="C26" s="7" t="s">
        <v>21</v>
      </c>
      <c r="D26" s="7"/>
      <c r="E26" s="5" t="s">
        <v>15</v>
      </c>
      <c r="F26" s="5"/>
      <c r="G26" s="5"/>
      <c r="H26" s="7" t="s">
        <v>192</v>
      </c>
      <c r="I26" s="7">
        <v>15</v>
      </c>
      <c r="J26" s="7"/>
      <c r="K26" s="7"/>
      <c r="L26" s="7"/>
      <c r="M26" s="7" t="s">
        <v>13</v>
      </c>
      <c r="N26" s="5"/>
      <c r="O26" s="5"/>
    </row>
    <row r="27" spans="1:15" ht="43.25" customHeight="1" x14ac:dyDescent="0.2">
      <c r="A27" s="25">
        <v>5</v>
      </c>
      <c r="B27" s="29" t="s">
        <v>383</v>
      </c>
      <c r="C27" s="7" t="s">
        <v>12</v>
      </c>
      <c r="D27" s="7">
        <v>15</v>
      </c>
      <c r="E27" s="5" t="s">
        <v>15</v>
      </c>
      <c r="F27" s="5"/>
      <c r="G27" s="5" t="s">
        <v>384</v>
      </c>
      <c r="H27" s="7"/>
      <c r="I27" s="7"/>
      <c r="J27" s="7"/>
      <c r="K27" s="7"/>
      <c r="L27" s="7"/>
      <c r="M27" s="7" t="s">
        <v>13</v>
      </c>
      <c r="N27" s="5"/>
      <c r="O27" s="5"/>
    </row>
    <row r="28" spans="1:15" ht="43.25" customHeight="1" x14ac:dyDescent="0.2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25" customHeight="1" x14ac:dyDescent="0.2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25" customHeight="1" x14ac:dyDescent="0.2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5" customHeight="1" x14ac:dyDescent="0.2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999 D1:E999 G1:N999">
    <cfRule type="expression" dxfId="129" priority="1">
      <formula>$C1="Option"</formula>
    </cfRule>
  </conditionalFormatting>
  <conditionalFormatting sqref="A1:O9 A10:E10 K10:O11 A11:D11 A12:O12 A13:H13 J13:O16 A14:F14 A15:H15 A16:F16 A17:O999">
    <cfRule type="expression" dxfId="128" priority="5">
      <formula>$F1="Modification"</formula>
    </cfRule>
    <cfRule type="expression" dxfId="127" priority="6">
      <formula>$F1="Création"</formula>
    </cfRule>
  </conditionalFormatting>
  <conditionalFormatting sqref="A1:O9 K10:O11 A12:O12 J13:O16 A17:O999 A10:E10 A11:D11 A13:H13 A14:F14 A15:H15 A16:F16">
    <cfRule type="expression" dxfId="126" priority="4">
      <formula>$F1="Fermeture"</formula>
    </cfRule>
  </conditionalFormatting>
  <conditionalFormatting sqref="N1:N999">
    <cfRule type="expression" dxfId="125" priority="3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List_NatureELP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D24" sqref="D24:D26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5.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</cols>
  <sheetData>
    <row r="1" spans="1:19" x14ac:dyDescent="0.2">
      <c r="A1" s="107"/>
      <c r="B1" s="107"/>
      <c r="C1" s="107"/>
      <c r="D1" s="107"/>
      <c r="E1" s="107"/>
      <c r="F1" s="107"/>
      <c r="G1" s="107"/>
      <c r="H1" s="107"/>
      <c r="I1" s="107"/>
      <c r="J1" s="38"/>
    </row>
    <row r="2" spans="1:19" x14ac:dyDescent="0.2">
      <c r="A2" s="107"/>
      <c r="B2" s="107"/>
      <c r="C2" s="107"/>
      <c r="D2" s="107"/>
      <c r="E2" s="107"/>
      <c r="F2" s="107"/>
      <c r="G2" s="107"/>
      <c r="H2" s="107"/>
      <c r="I2" s="107"/>
      <c r="J2" s="38"/>
    </row>
    <row r="3" spans="1:19" x14ac:dyDescent="0.2">
      <c r="A3" s="107"/>
      <c r="B3" s="107"/>
      <c r="C3" s="107"/>
      <c r="D3" s="107"/>
      <c r="E3" s="107"/>
      <c r="F3" s="107"/>
      <c r="G3" s="107"/>
      <c r="H3" s="107"/>
      <c r="I3" s="107"/>
      <c r="J3" s="38"/>
    </row>
    <row r="4" spans="1:19" x14ac:dyDescent="0.2">
      <c r="A4" s="107"/>
      <c r="B4" s="107"/>
      <c r="C4" s="107"/>
      <c r="D4" s="107"/>
      <c r="E4" s="107"/>
      <c r="F4" s="107"/>
      <c r="G4" s="107"/>
      <c r="H4" s="107"/>
      <c r="I4" s="107"/>
      <c r="J4" s="38"/>
    </row>
    <row r="5" spans="1:19" x14ac:dyDescent="0.2">
      <c r="A5" s="107"/>
      <c r="B5" s="107"/>
      <c r="C5" s="107"/>
      <c r="D5" s="107"/>
      <c r="E5" s="107"/>
      <c r="F5" s="107"/>
      <c r="G5" s="107"/>
      <c r="H5" s="107"/>
      <c r="I5" s="107"/>
      <c r="J5" s="38"/>
    </row>
    <row r="6" spans="1:19" x14ac:dyDescent="0.2">
      <c r="A6" s="107"/>
      <c r="B6" s="107"/>
      <c r="C6" s="107"/>
      <c r="D6" s="107"/>
      <c r="E6" s="107"/>
      <c r="F6" s="107"/>
      <c r="G6" s="107"/>
      <c r="H6" s="107"/>
      <c r="I6" s="107"/>
      <c r="J6" s="38"/>
    </row>
    <row r="7" spans="1:19" ht="14.5" customHeight="1" x14ac:dyDescent="0.2">
      <c r="A7" s="132" t="s">
        <v>336</v>
      </c>
      <c r="B7" s="131" t="str">
        <f>'Fiche Générale'!B2</f>
        <v>ODYSSEE</v>
      </c>
      <c r="C7" s="92" t="s">
        <v>269</v>
      </c>
      <c r="D7" s="92"/>
      <c r="E7" s="129" t="str">
        <f>'Fiche Générale'!B3</f>
        <v>Sciences sociales</v>
      </c>
      <c r="F7" s="130"/>
      <c r="G7" s="92" t="s">
        <v>337</v>
      </c>
      <c r="H7" s="131" t="str">
        <f>'Fiche Générale'!B4</f>
        <v>HMSCS18</v>
      </c>
      <c r="I7" s="131"/>
      <c r="J7" s="39"/>
      <c r="K7" s="23"/>
    </row>
    <row r="8" spans="1:19" ht="14.5" customHeight="1" x14ac:dyDescent="0.2">
      <c r="A8" s="133"/>
      <c r="B8" s="131"/>
      <c r="C8" s="92"/>
      <c r="D8" s="92"/>
      <c r="E8" s="129"/>
      <c r="F8" s="130"/>
      <c r="G8" s="92"/>
      <c r="H8" s="131"/>
      <c r="I8" s="131"/>
      <c r="J8" s="39"/>
      <c r="K8" s="23"/>
    </row>
    <row r="9" spans="1:19" ht="14.5" customHeight="1" x14ac:dyDescent="0.2">
      <c r="A9" s="133"/>
      <c r="B9" s="131"/>
      <c r="C9" s="92"/>
      <c r="D9" s="92"/>
      <c r="E9" s="129"/>
      <c r="F9" s="130"/>
      <c r="G9" s="92"/>
      <c r="H9" s="131"/>
      <c r="I9" s="131"/>
      <c r="J9" s="39"/>
      <c r="K9" s="23"/>
    </row>
    <row r="10" spans="1:19" ht="14.5" customHeight="1" x14ac:dyDescent="0.2">
      <c r="A10" s="133"/>
      <c r="B10" s="131"/>
      <c r="C10" s="93" t="s">
        <v>271</v>
      </c>
      <c r="D10" s="93"/>
      <c r="E10" s="100" t="str">
        <f>'Fiche Générale'!A12</f>
        <v>Anthropologie des techniques et des innovations. Sociétés, environnements, territoires</v>
      </c>
      <c r="F10" s="101"/>
      <c r="G10" s="101"/>
      <c r="H10" s="101"/>
      <c r="I10" s="102"/>
      <c r="J10" s="40"/>
      <c r="K10" s="23"/>
    </row>
    <row r="11" spans="1:19" ht="14.5" customHeight="1" x14ac:dyDescent="0.2">
      <c r="A11" s="134"/>
      <c r="B11" s="131"/>
      <c r="C11" s="93"/>
      <c r="D11" s="93"/>
      <c r="E11" s="103"/>
      <c r="F11" s="104"/>
      <c r="G11" s="104"/>
      <c r="H11" s="104"/>
      <c r="I11" s="105"/>
      <c r="J11" s="40"/>
      <c r="K11" s="23"/>
    </row>
    <row r="12" spans="1:19" x14ac:dyDescent="0.2">
      <c r="C12" s="18"/>
      <c r="I12" s="13"/>
      <c r="J12" s="13"/>
      <c r="M12" s="109" t="s">
        <v>338</v>
      </c>
      <c r="N12" s="110"/>
      <c r="O12" s="125"/>
      <c r="P12" s="109" t="s">
        <v>339</v>
      </c>
      <c r="Q12" s="110"/>
      <c r="R12" s="110"/>
      <c r="S12" s="125"/>
    </row>
    <row r="13" spans="1:19" x14ac:dyDescent="0.2">
      <c r="A13" s="113" t="s">
        <v>272</v>
      </c>
      <c r="B13" s="55" t="str">
        <f>'S2 Maquette'!B13:B14</f>
        <v xml:space="preserve">1ère année </v>
      </c>
      <c r="C13" s="55"/>
      <c r="D13" s="113" t="s">
        <v>340</v>
      </c>
      <c r="E13" s="115" t="str">
        <f>'S2 Maquette'!E13:F14</f>
        <v>HMSAN1</v>
      </c>
      <c r="F13" s="115"/>
      <c r="G13" s="115"/>
      <c r="H13" s="108" t="s">
        <v>341</v>
      </c>
      <c r="I13" s="108"/>
      <c r="J13" s="41"/>
      <c r="M13" s="111"/>
      <c r="N13" s="112"/>
      <c r="O13" s="126"/>
      <c r="P13" s="111"/>
      <c r="Q13" s="112"/>
      <c r="R13" s="112"/>
      <c r="S13" s="126"/>
    </row>
    <row r="14" spans="1:19" x14ac:dyDescent="0.2">
      <c r="A14" s="114"/>
      <c r="B14" s="55"/>
      <c r="C14" s="55"/>
      <c r="D14" s="114"/>
      <c r="E14" s="115"/>
      <c r="F14" s="115"/>
      <c r="G14" s="115"/>
      <c r="H14" s="108"/>
      <c r="I14" s="108"/>
      <c r="J14" s="41"/>
      <c r="M14" s="108" t="s">
        <v>342</v>
      </c>
      <c r="N14" s="109" t="s">
        <v>343</v>
      </c>
      <c r="O14" s="125"/>
      <c r="P14" s="107"/>
      <c r="Q14" s="116"/>
      <c r="R14" s="119"/>
      <c r="S14" s="113"/>
    </row>
    <row r="15" spans="1:19" x14ac:dyDescent="0.2">
      <c r="A15" s="113" t="s">
        <v>344</v>
      </c>
      <c r="B15" s="57" t="str">
        <f>'S2 Maquette'!B15:B16</f>
        <v>Semestre 2</v>
      </c>
      <c r="C15" s="58"/>
      <c r="D15" s="113" t="s">
        <v>345</v>
      </c>
      <c r="E15" s="115" t="str">
        <f>'S2 Maquette'!E15:F16</f>
        <v>HMS2SAN</v>
      </c>
      <c r="F15" s="115"/>
      <c r="G15" s="115"/>
      <c r="H15" s="121" t="str">
        <f>'Fiche Générale'!B5</f>
        <v>Seconde Chance</v>
      </c>
      <c r="I15" s="122"/>
      <c r="J15" s="42"/>
      <c r="M15" s="108"/>
      <c r="N15" s="127"/>
      <c r="O15" s="128"/>
      <c r="P15" s="107"/>
      <c r="Q15" s="117"/>
      <c r="R15" s="119"/>
      <c r="S15" s="120"/>
    </row>
    <row r="16" spans="1:19" x14ac:dyDescent="0.2">
      <c r="A16" s="114"/>
      <c r="B16" s="60"/>
      <c r="C16" s="61"/>
      <c r="D16" s="114"/>
      <c r="E16" s="115"/>
      <c r="F16" s="115"/>
      <c r="G16" s="115"/>
      <c r="H16" s="123"/>
      <c r="I16" s="124"/>
      <c r="J16" s="42"/>
      <c r="M16" s="108"/>
      <c r="N16" s="127"/>
      <c r="O16" s="128"/>
      <c r="P16" s="107"/>
      <c r="Q16" s="117"/>
      <c r="R16" s="119"/>
      <c r="S16" s="120"/>
    </row>
    <row r="17" spans="1:19" x14ac:dyDescent="0.2">
      <c r="L17" s="19"/>
      <c r="M17" s="108"/>
      <c r="N17" s="111"/>
      <c r="O17" s="126"/>
      <c r="P17" s="107"/>
      <c r="Q17" s="118"/>
      <c r="R17" s="119"/>
      <c r="S17" s="114"/>
    </row>
    <row r="18" spans="1:19" ht="59.5" customHeight="1" x14ac:dyDescent="0.2">
      <c r="A18" s="3" t="s">
        <v>346</v>
      </c>
      <c r="B18" s="43" t="s">
        <v>347</v>
      </c>
      <c r="C18" s="3" t="s">
        <v>5</v>
      </c>
      <c r="D18" s="3" t="s">
        <v>348</v>
      </c>
      <c r="E18" s="3" t="s">
        <v>349</v>
      </c>
      <c r="F18" s="3" t="s">
        <v>350</v>
      </c>
      <c r="G18" s="3" t="s">
        <v>351</v>
      </c>
      <c r="H18" s="3" t="s">
        <v>352</v>
      </c>
      <c r="I18" s="3" t="s">
        <v>353</v>
      </c>
      <c r="J18" s="3" t="s">
        <v>385</v>
      </c>
      <c r="K18" s="3" t="s">
        <v>355</v>
      </c>
      <c r="L18" s="3" t="s">
        <v>356</v>
      </c>
      <c r="M18" s="3" t="s">
        <v>357</v>
      </c>
      <c r="N18" s="3" t="s">
        <v>347</v>
      </c>
      <c r="O18" s="3" t="s">
        <v>358</v>
      </c>
      <c r="P18" s="3" t="s">
        <v>359</v>
      </c>
      <c r="Q18" s="3" t="s">
        <v>347</v>
      </c>
      <c r="R18" s="3" t="s">
        <v>358</v>
      </c>
      <c r="S18" s="4" t="s">
        <v>360</v>
      </c>
    </row>
    <row r="19" spans="1:19" ht="30.5" customHeight="1" x14ac:dyDescent="0.2">
      <c r="A19" s="47" t="str">
        <f>'S2 Maquette'!B19</f>
        <v>Switch ODYSSEE S2</v>
      </c>
      <c r="B19" s="47" t="str">
        <f>'S2 Maquette'!C19</f>
        <v>UE</v>
      </c>
      <c r="C19" s="46">
        <f>'S2 Maquette'!F19</f>
        <v>0</v>
      </c>
      <c r="D19" s="7">
        <v>1</v>
      </c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5" customHeight="1" x14ac:dyDescent="0.2">
      <c r="A20" s="47" t="str">
        <f>'S2 Maquette'!B20</f>
        <v>Séninaires socio-anthropologiques</v>
      </c>
      <c r="B20" s="47" t="str">
        <f>'S2 Maquette'!C20</f>
        <v>UE</v>
      </c>
      <c r="C20" s="46">
        <f>'S2 Maquette'!F20</f>
        <v>0</v>
      </c>
      <c r="D20" s="7">
        <v>1</v>
      </c>
      <c r="E20" s="7" t="s">
        <v>362</v>
      </c>
      <c r="F20" s="7" t="s">
        <v>362</v>
      </c>
      <c r="G20" s="135" t="s">
        <v>362</v>
      </c>
      <c r="H20" s="44" t="s">
        <v>362</v>
      </c>
      <c r="I20" s="44" t="s">
        <v>362</v>
      </c>
      <c r="J20" s="137">
        <v>10</v>
      </c>
      <c r="K20" s="44" t="s">
        <v>18</v>
      </c>
      <c r="L20" s="44"/>
      <c r="M20" s="44">
        <v>2</v>
      </c>
      <c r="N20" s="44" t="s">
        <v>34</v>
      </c>
      <c r="O20" s="44"/>
      <c r="P20" s="44" t="s">
        <v>18</v>
      </c>
      <c r="Q20" s="44" t="s">
        <v>34</v>
      </c>
      <c r="R20" s="44"/>
      <c r="S20" s="12"/>
    </row>
    <row r="21" spans="1:19" ht="30.5" customHeight="1" x14ac:dyDescent="0.2">
      <c r="A21" s="47">
        <f>'S2 Maquette'!B21</f>
        <v>0</v>
      </c>
      <c r="B21" s="47">
        <f>'S2 Maquette'!C21</f>
        <v>0</v>
      </c>
      <c r="C21" s="46">
        <f>'S2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5" customHeight="1" x14ac:dyDescent="0.2">
      <c r="A22" s="47" t="str">
        <f>'S2 Maquette'!B22</f>
        <v>Mise en œuvre du projet de recherche</v>
      </c>
      <c r="B22" s="47" t="str">
        <f>'S2 Maquette'!C22</f>
        <v>UE</v>
      </c>
      <c r="C22" s="46">
        <f>'S2 Maquette'!F22</f>
        <v>0</v>
      </c>
      <c r="D22" s="7">
        <v>1</v>
      </c>
      <c r="E22" s="7" t="s">
        <v>362</v>
      </c>
      <c r="F22" s="7" t="s">
        <v>362</v>
      </c>
      <c r="G22" s="135" t="s">
        <v>362</v>
      </c>
      <c r="H22" s="44" t="s">
        <v>362</v>
      </c>
      <c r="I22" s="44" t="s">
        <v>362</v>
      </c>
      <c r="J22" s="137">
        <v>10</v>
      </c>
      <c r="K22" s="44" t="s">
        <v>9</v>
      </c>
      <c r="L22" s="44"/>
      <c r="M22" s="44">
        <v>2</v>
      </c>
      <c r="N22" s="44"/>
      <c r="O22" s="44"/>
      <c r="P22" s="44" t="s">
        <v>18</v>
      </c>
      <c r="Q22" s="44" t="s">
        <v>34</v>
      </c>
      <c r="R22" s="44"/>
      <c r="S22" s="12"/>
    </row>
    <row r="23" spans="1:19" ht="30.5" customHeight="1" x14ac:dyDescent="0.2">
      <c r="A23" s="47" t="str">
        <f>'S2 Maquette'!B23</f>
        <v>Objets de l'anthropologie 2</v>
      </c>
      <c r="B23" s="47" t="str">
        <f>'S2 Maquette'!C23</f>
        <v>UE</v>
      </c>
      <c r="C23" s="46">
        <f>'S2 Maquette'!F23</f>
        <v>0</v>
      </c>
      <c r="D23" s="7">
        <v>2</v>
      </c>
      <c r="E23" s="7" t="s">
        <v>362</v>
      </c>
      <c r="F23" s="7" t="s">
        <v>362</v>
      </c>
      <c r="G23" s="135" t="s">
        <v>362</v>
      </c>
      <c r="H23" s="44" t="s">
        <v>362</v>
      </c>
      <c r="I23" s="44" t="s">
        <v>362</v>
      </c>
      <c r="J23" s="137">
        <v>10</v>
      </c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5" customHeight="1" x14ac:dyDescent="0.2">
      <c r="A24" s="47" t="str">
        <f>'S2 Maquette'!B24</f>
        <v>Patrimoine et modernité</v>
      </c>
      <c r="B24" s="47" t="str">
        <f>'S2 Maquette'!C24</f>
        <v>ECUE</v>
      </c>
      <c r="C24" s="46">
        <f>'S2 Maquette'!F24</f>
        <v>0</v>
      </c>
      <c r="D24" s="136">
        <v>1</v>
      </c>
      <c r="E24" s="7" t="s">
        <v>362</v>
      </c>
      <c r="F24" s="7" t="s">
        <v>362</v>
      </c>
      <c r="G24" s="135" t="s">
        <v>362</v>
      </c>
      <c r="H24" s="44" t="s">
        <v>362</v>
      </c>
      <c r="I24" s="44" t="s">
        <v>362</v>
      </c>
      <c r="J24" s="137">
        <v>10</v>
      </c>
      <c r="K24" s="44" t="s">
        <v>9</v>
      </c>
      <c r="L24" s="44"/>
      <c r="M24" s="44">
        <v>2</v>
      </c>
      <c r="N24" s="44"/>
      <c r="O24" s="44"/>
      <c r="P24" s="44" t="s">
        <v>18</v>
      </c>
      <c r="Q24" s="44" t="s">
        <v>34</v>
      </c>
      <c r="R24" s="44"/>
      <c r="S24" s="12"/>
    </row>
    <row r="25" spans="1:19" ht="30.5" customHeight="1" x14ac:dyDescent="0.2">
      <c r="A25" s="47" t="str">
        <f>'S2 Maquette'!B25</f>
        <v>Territoires de la ruralité</v>
      </c>
      <c r="B25" s="47" t="str">
        <f>'S2 Maquette'!C25</f>
        <v>ECUE</v>
      </c>
      <c r="C25" s="46">
        <f>'S2 Maquette'!F25</f>
        <v>0</v>
      </c>
      <c r="D25" s="136">
        <v>1</v>
      </c>
      <c r="E25" s="7" t="s">
        <v>362</v>
      </c>
      <c r="F25" s="7" t="s">
        <v>362</v>
      </c>
      <c r="G25" s="135" t="s">
        <v>362</v>
      </c>
      <c r="H25" s="44" t="s">
        <v>362</v>
      </c>
      <c r="I25" s="44" t="s">
        <v>362</v>
      </c>
      <c r="J25" s="137">
        <v>10</v>
      </c>
      <c r="K25" s="44" t="s">
        <v>9</v>
      </c>
      <c r="L25" s="44"/>
      <c r="M25" s="44">
        <v>2</v>
      </c>
      <c r="N25" s="44"/>
      <c r="O25" s="44"/>
      <c r="P25" s="44" t="s">
        <v>18</v>
      </c>
      <c r="Q25" s="44" t="s">
        <v>34</v>
      </c>
      <c r="R25" s="44"/>
      <c r="S25" s="12"/>
    </row>
    <row r="26" spans="1:19" ht="30.5" customHeight="1" x14ac:dyDescent="0.2">
      <c r="A26" s="47" t="str">
        <f>'S2 Maquette'!B26</f>
        <v>Anthropologie du sensible</v>
      </c>
      <c r="B26" s="47" t="str">
        <f>'S2 Maquette'!C26</f>
        <v>ECUE</v>
      </c>
      <c r="C26" s="46">
        <f>'S2 Maquette'!F26</f>
        <v>0</v>
      </c>
      <c r="D26" s="136">
        <v>1</v>
      </c>
      <c r="E26" s="7" t="s">
        <v>362</v>
      </c>
      <c r="F26" s="7" t="s">
        <v>362</v>
      </c>
      <c r="G26" s="135" t="s">
        <v>362</v>
      </c>
      <c r="H26" s="44" t="s">
        <v>362</v>
      </c>
      <c r="I26" s="44" t="s">
        <v>362</v>
      </c>
      <c r="J26" s="137">
        <v>10</v>
      </c>
      <c r="K26" s="44" t="s">
        <v>9</v>
      </c>
      <c r="L26" s="44"/>
      <c r="M26" s="44">
        <v>2</v>
      </c>
      <c r="N26" s="44"/>
      <c r="O26" s="44"/>
      <c r="P26" s="44" t="s">
        <v>18</v>
      </c>
      <c r="Q26" s="44" t="s">
        <v>34</v>
      </c>
      <c r="R26" s="44"/>
      <c r="S26" s="12"/>
    </row>
    <row r="27" spans="1:19" ht="30.5" customHeight="1" x14ac:dyDescent="0.2">
      <c r="A27" s="47" t="str">
        <f>'S2 Maquette'!B27</f>
        <v>Mémoire (PPR)</v>
      </c>
      <c r="B27" s="47" t="str">
        <f>'S2 Maquette'!C27</f>
        <v>UE</v>
      </c>
      <c r="C27" s="46">
        <f>'S2 Maquette'!F27</f>
        <v>0</v>
      </c>
      <c r="D27" s="7">
        <v>5</v>
      </c>
      <c r="E27" s="7" t="s">
        <v>362</v>
      </c>
      <c r="F27" s="7" t="s">
        <v>362</v>
      </c>
      <c r="G27" s="135" t="s">
        <v>362</v>
      </c>
      <c r="H27" s="44" t="s">
        <v>362</v>
      </c>
      <c r="I27" s="44" t="s">
        <v>363</v>
      </c>
      <c r="J27" s="44"/>
      <c r="K27" s="44" t="s">
        <v>18</v>
      </c>
      <c r="L27" s="44"/>
      <c r="M27" s="44"/>
      <c r="N27" s="44" t="s">
        <v>34</v>
      </c>
      <c r="O27" s="44"/>
      <c r="P27" s="44" t="s">
        <v>18</v>
      </c>
      <c r="Q27" s="44" t="s">
        <v>34</v>
      </c>
      <c r="R27" s="44"/>
      <c r="S27" s="12"/>
    </row>
    <row r="28" spans="1:19" ht="30.5" customHeight="1" x14ac:dyDescent="0.2">
      <c r="A28" s="47">
        <f>'S2 Maquette'!B28</f>
        <v>0</v>
      </c>
      <c r="B28" s="47">
        <f>'S2 Maquette'!C28</f>
        <v>0</v>
      </c>
      <c r="C28" s="46">
        <f>'S2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5" customHeight="1" x14ac:dyDescent="0.2">
      <c r="A29" s="47">
        <f>'S2 Maquette'!B29</f>
        <v>0</v>
      </c>
      <c r="B29" s="47">
        <f>'S2 Maquette'!C29</f>
        <v>0</v>
      </c>
      <c r="C29" s="46">
        <f>'S2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5" customHeight="1" x14ac:dyDescent="0.2">
      <c r="A30" s="47">
        <f>'S2 Maquette'!B30</f>
        <v>0</v>
      </c>
      <c r="B30" s="47">
        <f>'S2 Maquette'!C30</f>
        <v>0</v>
      </c>
      <c r="C30" s="46">
        <f>'S2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5" customHeight="1" x14ac:dyDescent="0.2">
      <c r="A31" s="47">
        <f>'S2 Maquette'!B31</f>
        <v>0</v>
      </c>
      <c r="B31" s="47">
        <f>'S2 Maquette'!C31</f>
        <v>0</v>
      </c>
      <c r="C31" s="46">
        <f>'S2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5" customHeight="1" x14ac:dyDescent="0.2">
      <c r="A32" s="47">
        <f>'S2 Maquette'!B32</f>
        <v>0</v>
      </c>
      <c r="B32" s="47">
        <f>'S2 Maquette'!C32</f>
        <v>0</v>
      </c>
      <c r="C32" s="46">
        <f>'S2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5" customHeight="1" x14ac:dyDescent="0.2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5" customHeight="1" x14ac:dyDescent="0.2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5" customHeight="1" x14ac:dyDescent="0.2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5" customHeight="1" x14ac:dyDescent="0.2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5" customHeight="1" x14ac:dyDescent="0.2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5" customHeight="1" x14ac:dyDescent="0.2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5" customHeight="1" x14ac:dyDescent="0.2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5" customHeight="1" x14ac:dyDescent="0.2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5" customHeight="1" x14ac:dyDescent="0.2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5" customHeight="1" x14ac:dyDescent="0.2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5" customHeight="1" x14ac:dyDescent="0.2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5" customHeight="1" x14ac:dyDescent="0.2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5" customHeight="1" x14ac:dyDescent="0.2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5" customHeight="1" x14ac:dyDescent="0.2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5" customHeight="1" x14ac:dyDescent="0.2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5" customHeight="1" x14ac:dyDescent="0.2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5" customHeight="1" x14ac:dyDescent="0.2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5" customHeight="1" x14ac:dyDescent="0.2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5" customHeight="1" x14ac:dyDescent="0.2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5" customHeight="1" x14ac:dyDescent="0.2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5" customHeight="1" x14ac:dyDescent="0.2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5" customHeight="1" x14ac:dyDescent="0.2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5" customHeight="1" x14ac:dyDescent="0.2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5" customHeight="1" x14ac:dyDescent="0.2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5" customHeight="1" x14ac:dyDescent="0.2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5" customHeight="1" x14ac:dyDescent="0.2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5" customHeight="1" x14ac:dyDescent="0.2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5" customHeight="1" x14ac:dyDescent="0.2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5" customHeight="1" x14ac:dyDescent="0.2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5" customHeight="1" x14ac:dyDescent="0.2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5" customHeight="1" x14ac:dyDescent="0.2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5" customHeight="1" x14ac:dyDescent="0.2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5" customHeight="1" x14ac:dyDescent="0.2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5" customHeight="1" x14ac:dyDescent="0.2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5" customHeight="1" x14ac:dyDescent="0.2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5" customHeight="1" x14ac:dyDescent="0.2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5" customHeight="1" x14ac:dyDescent="0.2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5" customHeight="1" x14ac:dyDescent="0.2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5" customHeight="1" x14ac:dyDescent="0.2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5" customHeight="1" x14ac:dyDescent="0.2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5" customHeight="1" x14ac:dyDescent="0.2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5" customHeight="1" x14ac:dyDescent="0.2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5" customHeight="1" x14ac:dyDescent="0.2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5" customHeight="1" x14ac:dyDescent="0.2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5" customHeight="1" x14ac:dyDescent="0.2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5" customHeight="1" x14ac:dyDescent="0.2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5" customHeight="1" x14ac:dyDescent="0.2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5" customHeight="1" x14ac:dyDescent="0.2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5" customHeight="1" x14ac:dyDescent="0.2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5" customHeight="1" x14ac:dyDescent="0.2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5" customHeight="1" x14ac:dyDescent="0.2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5" customHeight="1" x14ac:dyDescent="0.2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5" customHeight="1" x14ac:dyDescent="0.2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5" customHeight="1" x14ac:dyDescent="0.2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5" customHeight="1" x14ac:dyDescent="0.2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5" customHeight="1" x14ac:dyDescent="0.2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5" customHeight="1" x14ac:dyDescent="0.2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5" customHeight="1" x14ac:dyDescent="0.2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5" customHeight="1" x14ac:dyDescent="0.2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5" customHeight="1" x14ac:dyDescent="0.2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5" customHeight="1" x14ac:dyDescent="0.2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5" customHeight="1" x14ac:dyDescent="0.2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5" customHeight="1" x14ac:dyDescent="0.2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5" customHeight="1" x14ac:dyDescent="0.2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5" customHeight="1" x14ac:dyDescent="0.2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5" customHeight="1" x14ac:dyDescent="0.2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5" customHeight="1" x14ac:dyDescent="0.2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5" customHeight="1" x14ac:dyDescent="0.2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5" customHeight="1" x14ac:dyDescent="0.2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5" customHeight="1" x14ac:dyDescent="0.2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5" customHeight="1" x14ac:dyDescent="0.2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5" customHeight="1" x14ac:dyDescent="0.2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5" customHeight="1" x14ac:dyDescent="0.2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5" customHeight="1" x14ac:dyDescent="0.2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5" customHeight="1" x14ac:dyDescent="0.2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5" customHeight="1" x14ac:dyDescent="0.2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5" customHeight="1" x14ac:dyDescent="0.2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5" customHeight="1" x14ac:dyDescent="0.2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5" customHeight="1" x14ac:dyDescent="0.2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5" customHeight="1" x14ac:dyDescent="0.2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5" customHeight="1" x14ac:dyDescent="0.2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5" customHeight="1" x14ac:dyDescent="0.2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5" customHeight="1" x14ac:dyDescent="0.2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5" customHeight="1" x14ac:dyDescent="0.2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5" customHeight="1" x14ac:dyDescent="0.2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5" customHeight="1" x14ac:dyDescent="0.2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5" customHeight="1" x14ac:dyDescent="0.2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5" customHeight="1" x14ac:dyDescent="0.2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5" customHeight="1" x14ac:dyDescent="0.2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5" customHeight="1" x14ac:dyDescent="0.2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5" customHeight="1" x14ac:dyDescent="0.2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5" customHeight="1" x14ac:dyDescent="0.2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5" customHeight="1" x14ac:dyDescent="0.2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5" customHeight="1" x14ac:dyDescent="0.2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5" customHeight="1" x14ac:dyDescent="0.2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5" customHeight="1" x14ac:dyDescent="0.2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5" customHeight="1" x14ac:dyDescent="0.2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5" customHeight="1" x14ac:dyDescent="0.2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5" customHeight="1" x14ac:dyDescent="0.2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5" customHeight="1" x14ac:dyDescent="0.2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5" customHeight="1" x14ac:dyDescent="0.2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5" customHeight="1" x14ac:dyDescent="0.2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5" customHeight="1" x14ac:dyDescent="0.2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5" customHeight="1" x14ac:dyDescent="0.2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5" customHeight="1" x14ac:dyDescent="0.2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5" customHeight="1" x14ac:dyDescent="0.2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5" customHeight="1" x14ac:dyDescent="0.2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5" customHeight="1" x14ac:dyDescent="0.2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5" customHeight="1" x14ac:dyDescent="0.2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5" customHeight="1" x14ac:dyDescent="0.2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5" customHeight="1" x14ac:dyDescent="0.2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5" customHeight="1" x14ac:dyDescent="0.2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5" customHeight="1" x14ac:dyDescent="0.2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5" customHeight="1" x14ac:dyDescent="0.2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5" customHeight="1" x14ac:dyDescent="0.2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5" customHeight="1" x14ac:dyDescent="0.2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5" customHeight="1" x14ac:dyDescent="0.2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5" customHeight="1" x14ac:dyDescent="0.2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5" customHeight="1" x14ac:dyDescent="0.2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5" customHeight="1" x14ac:dyDescent="0.2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5" customHeight="1" x14ac:dyDescent="0.2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5" customHeight="1" x14ac:dyDescent="0.2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5" customHeight="1" x14ac:dyDescent="0.2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5" customHeight="1" x14ac:dyDescent="0.2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5" customHeight="1" x14ac:dyDescent="0.2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5" customHeight="1" x14ac:dyDescent="0.2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5" customHeight="1" x14ac:dyDescent="0.2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5" customHeight="1" x14ac:dyDescent="0.2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5" customHeight="1" x14ac:dyDescent="0.2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5" customHeight="1" x14ac:dyDescent="0.2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5" customHeight="1" x14ac:dyDescent="0.2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5" customHeight="1" x14ac:dyDescent="0.2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5" customHeight="1" x14ac:dyDescent="0.2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5" customHeight="1" x14ac:dyDescent="0.2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5" customHeight="1" x14ac:dyDescent="0.2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5" customHeight="1" x14ac:dyDescent="0.2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5" customHeight="1" x14ac:dyDescent="0.2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5" customHeight="1" x14ac:dyDescent="0.2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5" customHeight="1" x14ac:dyDescent="0.2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5" customHeight="1" x14ac:dyDescent="0.2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5" customHeight="1" x14ac:dyDescent="0.2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5" customHeight="1" x14ac:dyDescent="0.2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5" customHeight="1" x14ac:dyDescent="0.2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5" customHeight="1" x14ac:dyDescent="0.2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5" customHeight="1" x14ac:dyDescent="0.2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5" customHeight="1" x14ac:dyDescent="0.2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5" customHeight="1" x14ac:dyDescent="0.2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5" customHeight="1" x14ac:dyDescent="0.2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5" customHeight="1" x14ac:dyDescent="0.2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5" customHeight="1" x14ac:dyDescent="0.2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5" customHeight="1" x14ac:dyDescent="0.2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5" customHeight="1" x14ac:dyDescent="0.2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5" customHeight="1" x14ac:dyDescent="0.2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5" customHeight="1" x14ac:dyDescent="0.2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5" customHeight="1" x14ac:dyDescent="0.2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5" customHeight="1" x14ac:dyDescent="0.2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5" customHeight="1" x14ac:dyDescent="0.2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5" customHeight="1" x14ac:dyDescent="0.2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5" customHeight="1" x14ac:dyDescent="0.2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5" customHeight="1" x14ac:dyDescent="0.2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5" customHeight="1" x14ac:dyDescent="0.2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5" customHeight="1" x14ac:dyDescent="0.2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5" customHeight="1" x14ac:dyDescent="0.2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5" customHeight="1" x14ac:dyDescent="0.2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5" customHeight="1" x14ac:dyDescent="0.2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5" customHeight="1" x14ac:dyDescent="0.2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5" customHeight="1" x14ac:dyDescent="0.2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5" customHeight="1" x14ac:dyDescent="0.2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5" customHeight="1" x14ac:dyDescent="0.2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5" customHeight="1" x14ac:dyDescent="0.2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5" customHeight="1" x14ac:dyDescent="0.2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5" customHeight="1" x14ac:dyDescent="0.2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5" customHeight="1" x14ac:dyDescent="0.2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5" customHeight="1" x14ac:dyDescent="0.2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5" customHeight="1" x14ac:dyDescent="0.2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5" customHeight="1" x14ac:dyDescent="0.2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5" customHeight="1" x14ac:dyDescent="0.2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5" customHeight="1" x14ac:dyDescent="0.2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5" customHeight="1" x14ac:dyDescent="0.2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5" customHeight="1" x14ac:dyDescent="0.2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5" customHeight="1" x14ac:dyDescent="0.2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5" customHeight="1" x14ac:dyDescent="0.2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5" customHeight="1" x14ac:dyDescent="0.2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5" customHeight="1" x14ac:dyDescent="0.2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5" customHeight="1" x14ac:dyDescent="0.2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5" customHeight="1" x14ac:dyDescent="0.2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5" customHeight="1" x14ac:dyDescent="0.2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5" customHeight="1" x14ac:dyDescent="0.2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5" customHeight="1" x14ac:dyDescent="0.2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5" customHeight="1" x14ac:dyDescent="0.2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5" customHeight="1" x14ac:dyDescent="0.2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5" customHeight="1" x14ac:dyDescent="0.2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5" customHeight="1" x14ac:dyDescent="0.2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5" customHeight="1" x14ac:dyDescent="0.2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5" customHeight="1" x14ac:dyDescent="0.2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5" customHeight="1" x14ac:dyDescent="0.2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5" customHeight="1" x14ac:dyDescent="0.2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5" customHeight="1" x14ac:dyDescent="0.2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5" customHeight="1" x14ac:dyDescent="0.2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5" customHeight="1" x14ac:dyDescent="0.2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5" customHeight="1" x14ac:dyDescent="0.2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5" customHeight="1" x14ac:dyDescent="0.2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5" customHeight="1" x14ac:dyDescent="0.2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5" customHeight="1" x14ac:dyDescent="0.2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5" customHeight="1" x14ac:dyDescent="0.2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5" customHeight="1" x14ac:dyDescent="0.2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5" customHeight="1" x14ac:dyDescent="0.2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5" customHeight="1" x14ac:dyDescent="0.2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5" customHeight="1" x14ac:dyDescent="0.2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5" customHeight="1" x14ac:dyDescent="0.2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5" customHeight="1" x14ac:dyDescent="0.2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5" customHeight="1" x14ac:dyDescent="0.2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5" customHeight="1" x14ac:dyDescent="0.2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5" customHeight="1" x14ac:dyDescent="0.2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5" customHeight="1" x14ac:dyDescent="0.2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5" customHeight="1" x14ac:dyDescent="0.2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5" customHeight="1" x14ac:dyDescent="0.2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5" customHeight="1" x14ac:dyDescent="0.2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5" customHeight="1" x14ac:dyDescent="0.2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5" customHeight="1" x14ac:dyDescent="0.2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5" customHeight="1" x14ac:dyDescent="0.2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5" customHeight="1" x14ac:dyDescent="0.2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5" customHeight="1" x14ac:dyDescent="0.2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5" customHeight="1" x14ac:dyDescent="0.2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5" customHeight="1" x14ac:dyDescent="0.2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5" customHeight="1" x14ac:dyDescent="0.2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5" customHeight="1" x14ac:dyDescent="0.2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5" customHeight="1" x14ac:dyDescent="0.2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5" customHeight="1" x14ac:dyDescent="0.2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5" customHeight="1" x14ac:dyDescent="0.2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5" customHeight="1" x14ac:dyDescent="0.2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5" customHeight="1" x14ac:dyDescent="0.2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5" customHeight="1" x14ac:dyDescent="0.2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5" customHeight="1" x14ac:dyDescent="0.2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5" customHeight="1" x14ac:dyDescent="0.2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5" customHeight="1" x14ac:dyDescent="0.2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5" customHeight="1" x14ac:dyDescent="0.2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5" customHeight="1" x14ac:dyDescent="0.2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5" customHeight="1" x14ac:dyDescent="0.2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5" customHeight="1" x14ac:dyDescent="0.2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5" customHeight="1" x14ac:dyDescent="0.2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5" customHeight="1" x14ac:dyDescent="0.2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5" customHeight="1" x14ac:dyDescent="0.2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5" customHeight="1" x14ac:dyDescent="0.2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5" customHeight="1" x14ac:dyDescent="0.2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5" customHeight="1" x14ac:dyDescent="0.2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5" customHeight="1" x14ac:dyDescent="0.2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5" customHeight="1" x14ac:dyDescent="0.2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5" customHeight="1" x14ac:dyDescent="0.2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5" customHeight="1" x14ac:dyDescent="0.2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5" customHeight="1" x14ac:dyDescent="0.2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5" customHeight="1" x14ac:dyDescent="0.2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5" customHeight="1" x14ac:dyDescent="0.2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5" customHeight="1" x14ac:dyDescent="0.2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5" customHeight="1" x14ac:dyDescent="0.2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5" customHeight="1" x14ac:dyDescent="0.2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5" customHeight="1" x14ac:dyDescent="0.2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5" customHeight="1" x14ac:dyDescent="0.2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5" customHeight="1" x14ac:dyDescent="0.2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5" customHeight="1" x14ac:dyDescent="0.2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5" customHeight="1" x14ac:dyDescent="0.2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5" customHeight="1" x14ac:dyDescent="0.2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5" customHeight="1" x14ac:dyDescent="0.2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5" customHeight="1" x14ac:dyDescent="0.2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5" customHeight="1" x14ac:dyDescent="0.2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5" customHeight="1" x14ac:dyDescent="0.2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5" customHeight="1" x14ac:dyDescent="0.2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5" customHeight="1" x14ac:dyDescent="0.2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24" priority="29">
      <formula>$C1="Parcours Pédagogique"</formula>
    </cfRule>
    <cfRule type="expression" dxfId="123" priority="30">
      <formula>$C1="BLOC"</formula>
    </cfRule>
    <cfRule type="expression" dxfId="122" priority="31">
      <formula>$C1="OPTION"</formula>
    </cfRule>
  </conditionalFormatting>
  <conditionalFormatting sqref="A18:S19 A21:S21 A20:F20 K20:S20 A28:S300 K22:S26 H20:I20 H22:I26 A22:F23 H27:S27 A27:F27 A24:C26 E24:F26">
    <cfRule type="expression" dxfId="121" priority="38">
      <formula>$C18="Modification MCC"</formula>
    </cfRule>
    <cfRule type="expression" dxfId="120" priority="39">
      <formula>$C18="Modification"</formula>
    </cfRule>
    <cfRule type="expression" dxfId="119" priority="40">
      <formula>$C18="Création"</formula>
    </cfRule>
    <cfRule type="expression" dxfId="118" priority="41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17" priority="35">
      <formula>$D1="Modification"</formula>
    </cfRule>
    <cfRule type="expression" dxfId="116" priority="36">
      <formula>$D1="Création"</formula>
    </cfRule>
    <cfRule type="expression" dxfId="115" priority="37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4" priority="34">
      <formula>$D1="Modification MCC"</formula>
    </cfRule>
  </conditionalFormatting>
  <conditionalFormatting sqref="J1:J19 J21 J27:J999">
    <cfRule type="expression" dxfId="113" priority="26">
      <formula>$I1="NON"</formula>
    </cfRule>
  </conditionalFormatting>
  <conditionalFormatting sqref="L18:L300">
    <cfRule type="expression" dxfId="112" priority="32">
      <formula>$K18="CT (Contrôle terminal)"</formula>
    </cfRule>
    <cfRule type="expression" dxfId="111" priority="33">
      <formula>$K18="CCI (CC Intégral)"</formula>
    </cfRule>
  </conditionalFormatting>
  <conditionalFormatting sqref="M1:M999">
    <cfRule type="expression" dxfId="110" priority="28">
      <formula>$K1="CT (Contrôle terminal)"</formula>
    </cfRule>
  </conditionalFormatting>
  <conditionalFormatting sqref="N1:O999">
    <cfRule type="expression" dxfId="109" priority="25">
      <formula>$K1="CCI (CC Intégral)"</formula>
    </cfRule>
  </conditionalFormatting>
  <conditionalFormatting sqref="P19:S300">
    <cfRule type="expression" dxfId="108" priority="27">
      <formula>$H$15="Session Unique"</formula>
    </cfRule>
  </conditionalFormatting>
  <conditionalFormatting sqref="Q1:R999">
    <cfRule type="expression" dxfId="107" priority="23">
      <formula>$P1="Autres"</formula>
    </cfRule>
  </conditionalFormatting>
  <conditionalFormatting sqref="S1:S999">
    <cfRule type="expression" dxfId="106" priority="24">
      <formula>$P1="CT (Contrôle terminal)"</formula>
    </cfRule>
  </conditionalFormatting>
  <conditionalFormatting sqref="J20">
    <cfRule type="expression" dxfId="50" priority="19">
      <formula>$C20="Modification MCC"</formula>
    </cfRule>
  </conditionalFormatting>
  <conditionalFormatting sqref="J20">
    <cfRule type="expression" dxfId="49" priority="18">
      <formula>$I20="NON"</formula>
    </cfRule>
  </conditionalFormatting>
  <conditionalFormatting sqref="J20">
    <cfRule type="expression" dxfId="48" priority="20">
      <formula>$C20="Modification"</formula>
    </cfRule>
    <cfRule type="expression" dxfId="47" priority="21">
      <formula>$C20="Création"</formula>
    </cfRule>
    <cfRule type="expression" dxfId="46" priority="22">
      <formula>$C20="Fermeture"</formula>
    </cfRule>
  </conditionalFormatting>
  <conditionalFormatting sqref="J22:J26">
    <cfRule type="expression" dxfId="45" priority="14">
      <formula>$C22="Modification MCC"</formula>
    </cfRule>
  </conditionalFormatting>
  <conditionalFormatting sqref="J22:J26">
    <cfRule type="expression" dxfId="44" priority="13">
      <formula>$I22="NON"</formula>
    </cfRule>
  </conditionalFormatting>
  <conditionalFormatting sqref="J22:J26">
    <cfRule type="expression" dxfId="43" priority="15">
      <formula>$C22="Modification"</formula>
    </cfRule>
    <cfRule type="expression" dxfId="42" priority="16">
      <formula>$C22="Création"</formula>
    </cfRule>
    <cfRule type="expression" dxfId="41" priority="17">
      <formula>$C22="Fermeture"</formula>
    </cfRule>
  </conditionalFormatting>
  <conditionalFormatting sqref="G20">
    <cfRule type="expression" dxfId="35" priority="9">
      <formula>$C20="Modification MCC"</formula>
    </cfRule>
  </conditionalFormatting>
  <conditionalFormatting sqref="G20">
    <cfRule type="expression" dxfId="34" priority="10">
      <formula>$C20="Modification"</formula>
    </cfRule>
    <cfRule type="expression" dxfId="33" priority="11">
      <formula>$C20="Création"</formula>
    </cfRule>
    <cfRule type="expression" dxfId="32" priority="12">
      <formula>$C20="Fermeture"</formula>
    </cfRule>
  </conditionalFormatting>
  <conditionalFormatting sqref="G22:G27">
    <cfRule type="expression" dxfId="31" priority="5">
      <formula>$C22="Modification MCC"</formula>
    </cfRule>
  </conditionalFormatting>
  <conditionalFormatting sqref="G22:G27">
    <cfRule type="expression" dxfId="30" priority="6">
      <formula>$C22="Modification"</formula>
    </cfRule>
    <cfRule type="expression" dxfId="29" priority="7">
      <formula>$C22="Création"</formula>
    </cfRule>
    <cfRule type="expression" dxfId="28" priority="8">
      <formula>$C22="Fermeture"</formula>
    </cfRule>
  </conditionalFormatting>
  <conditionalFormatting sqref="D24:D26">
    <cfRule type="expression" dxfId="19" priority="1">
      <formula>$C24="Modification MCC"</formula>
    </cfRule>
  </conditionalFormatting>
  <conditionalFormatting sqref="D24:D26">
    <cfRule type="expression" dxfId="18" priority="2">
      <formula>$C24="Modification"</formula>
    </cfRule>
    <cfRule type="expression" dxfId="17" priority="3">
      <formula>$C24="Création"</formula>
    </cfRule>
    <cfRule type="expression" dxfId="16" priority="4">
      <formula>$C24="Fermeture"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zoomScale="80" zoomScaleNormal="80" workbookViewId="0">
      <selection activeCell="F19" sqref="F19:F32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0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8" customHeight="1" x14ac:dyDescent="0.2">
      <c r="A7" s="92" t="s">
        <v>268</v>
      </c>
      <c r="B7" s="95" t="str">
        <f>'Fiche Générale'!B2</f>
        <v>ODYSSEE</v>
      </c>
      <c r="C7" s="92" t="s">
        <v>269</v>
      </c>
      <c r="D7" s="92"/>
      <c r="E7" s="94" t="str">
        <f>'Fiche Générale'!B3</f>
        <v>Sciences sociales</v>
      </c>
      <c r="F7" s="95"/>
      <c r="G7" s="92" t="s">
        <v>270</v>
      </c>
      <c r="H7" s="106" t="str">
        <f>'Fiche Générale'!B4</f>
        <v>HMSCS18</v>
      </c>
      <c r="I7" s="106"/>
      <c r="J7" s="106"/>
    </row>
    <row r="8" spans="1:10" ht="18" customHeight="1" x14ac:dyDescent="0.2">
      <c r="A8" s="92"/>
      <c r="B8" s="97"/>
      <c r="C8" s="92"/>
      <c r="D8" s="92"/>
      <c r="E8" s="96"/>
      <c r="F8" s="97"/>
      <c r="G8" s="92"/>
      <c r="H8" s="106"/>
      <c r="I8" s="106"/>
      <c r="J8" s="106"/>
    </row>
    <row r="9" spans="1:10" ht="18" customHeight="1" x14ac:dyDescent="0.2">
      <c r="A9" s="92"/>
      <c r="B9" s="97"/>
      <c r="C9" s="92"/>
      <c r="D9" s="92"/>
      <c r="E9" s="98"/>
      <c r="F9" s="99"/>
      <c r="G9" s="92"/>
      <c r="H9" s="106"/>
      <c r="I9" s="106"/>
      <c r="J9" s="106"/>
    </row>
    <row r="10" spans="1:10" ht="18" customHeight="1" x14ac:dyDescent="0.2">
      <c r="A10" s="92"/>
      <c r="B10" s="97"/>
      <c r="C10" s="93" t="s">
        <v>271</v>
      </c>
      <c r="D10" s="93"/>
      <c r="E10" s="100" t="str">
        <f>'Fiche Générale'!C12</f>
        <v>Anthropologie des techniques et des innovations. Sociétés, environnements, territoires</v>
      </c>
      <c r="F10" s="101"/>
      <c r="G10" s="101"/>
      <c r="H10" s="101"/>
      <c r="I10" s="101"/>
      <c r="J10" s="102"/>
    </row>
    <row r="11" spans="1:10" ht="18" customHeight="1" x14ac:dyDescent="0.2">
      <c r="A11" s="92"/>
      <c r="B11" s="99"/>
      <c r="C11" s="93"/>
      <c r="D11" s="93"/>
      <c r="E11" s="103"/>
      <c r="F11" s="104"/>
      <c r="G11" s="104"/>
      <c r="H11" s="104"/>
      <c r="I11" s="104"/>
      <c r="J11" s="105"/>
    </row>
    <row r="13" spans="1:10" x14ac:dyDescent="0.2">
      <c r="A13" s="108" t="s">
        <v>272</v>
      </c>
      <c r="B13" s="58" t="s">
        <v>386</v>
      </c>
      <c r="C13" s="108" t="s">
        <v>274</v>
      </c>
      <c r="D13" s="108"/>
      <c r="E13" s="115" t="s">
        <v>387</v>
      </c>
      <c r="F13" s="115"/>
      <c r="G13" s="108" t="s">
        <v>276</v>
      </c>
      <c r="H13" s="55">
        <f>Calcul!G7</f>
        <v>216</v>
      </c>
      <c r="I13" s="55"/>
    </row>
    <row r="14" spans="1:10" x14ac:dyDescent="0.2">
      <c r="A14" s="108"/>
      <c r="B14" s="61"/>
      <c r="C14" s="108"/>
      <c r="D14" s="108"/>
      <c r="E14" s="115"/>
      <c r="F14" s="115"/>
      <c r="G14" s="108"/>
      <c r="H14" s="55"/>
      <c r="I14" s="55"/>
    </row>
    <row r="15" spans="1:10" x14ac:dyDescent="0.2">
      <c r="A15" s="108" t="s">
        <v>277</v>
      </c>
      <c r="B15" s="58" t="s">
        <v>234</v>
      </c>
      <c r="C15" s="109" t="s">
        <v>278</v>
      </c>
      <c r="D15" s="110"/>
      <c r="E15" s="108" t="s">
        <v>388</v>
      </c>
      <c r="F15" s="108"/>
      <c r="G15" s="108" t="s">
        <v>280</v>
      </c>
      <c r="H15" s="55">
        <f>Calcul!G20</f>
        <v>216</v>
      </c>
      <c r="I15" s="55"/>
    </row>
    <row r="16" spans="1:10" x14ac:dyDescent="0.2">
      <c r="A16" s="108"/>
      <c r="B16" s="61"/>
      <c r="C16" s="111"/>
      <c r="D16" s="112"/>
      <c r="E16" s="108"/>
      <c r="F16" s="108"/>
      <c r="G16" s="108"/>
      <c r="H16" s="55"/>
      <c r="I16" s="55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25" customHeight="1" x14ac:dyDescent="0.2">
      <c r="A19" s="25">
        <v>1</v>
      </c>
      <c r="B19" s="52" t="s">
        <v>389</v>
      </c>
      <c r="C19" s="7" t="s">
        <v>12</v>
      </c>
      <c r="D19" s="7">
        <v>3</v>
      </c>
      <c r="E19" s="5" t="s">
        <v>15</v>
      </c>
      <c r="F19" s="5"/>
      <c r="G19" s="5" t="s">
        <v>390</v>
      </c>
      <c r="H19" s="7"/>
      <c r="I19" s="7"/>
      <c r="J19" s="7"/>
      <c r="K19" s="7"/>
      <c r="L19" s="7"/>
      <c r="M19" s="7"/>
      <c r="N19" s="5"/>
      <c r="O19" s="5" t="s">
        <v>391</v>
      </c>
    </row>
    <row r="20" spans="1:15" s="18" customFormat="1" ht="43.25" customHeight="1" x14ac:dyDescent="0.2">
      <c r="A20" s="25">
        <v>2</v>
      </c>
      <c r="B20" s="5" t="s">
        <v>392</v>
      </c>
      <c r="C20" s="7" t="s">
        <v>12</v>
      </c>
      <c r="D20" s="7">
        <v>6</v>
      </c>
      <c r="E20" s="5" t="s">
        <v>15</v>
      </c>
      <c r="F20" s="5"/>
      <c r="G20" s="5" t="s">
        <v>393</v>
      </c>
      <c r="H20" s="7"/>
      <c r="I20" s="7"/>
      <c r="J20" s="7"/>
      <c r="K20" s="7"/>
      <c r="L20" s="7"/>
      <c r="M20" s="7"/>
      <c r="N20" s="5"/>
      <c r="O20" s="5"/>
    </row>
    <row r="21" spans="1:15" s="18" customFormat="1" ht="43.25" customHeight="1" x14ac:dyDescent="0.2">
      <c r="A21" s="25" t="s">
        <v>294</v>
      </c>
      <c r="B21" s="5" t="s">
        <v>394</v>
      </c>
      <c r="C21" s="7" t="s">
        <v>21</v>
      </c>
      <c r="D21" s="7"/>
      <c r="E21" s="5" t="s">
        <v>15</v>
      </c>
      <c r="F21" s="5"/>
      <c r="G21" s="5" t="s">
        <v>395</v>
      </c>
      <c r="H21" s="7" t="s">
        <v>192</v>
      </c>
      <c r="I21" s="7"/>
      <c r="J21" s="7">
        <v>18</v>
      </c>
      <c r="K21" s="7"/>
      <c r="L21" s="7"/>
      <c r="M21" s="7" t="s">
        <v>13</v>
      </c>
      <c r="N21" s="5"/>
      <c r="O21" s="5"/>
    </row>
    <row r="22" spans="1:15" s="18" customFormat="1" ht="43.25" customHeight="1" x14ac:dyDescent="0.2">
      <c r="A22" s="25" t="s">
        <v>298</v>
      </c>
      <c r="B22" s="29" t="s">
        <v>396</v>
      </c>
      <c r="C22" s="7" t="s">
        <v>21</v>
      </c>
      <c r="D22" s="7"/>
      <c r="E22" s="5" t="s">
        <v>15</v>
      </c>
      <c r="F22" s="5"/>
      <c r="G22" s="5" t="s">
        <v>397</v>
      </c>
      <c r="H22" s="7" t="s">
        <v>192</v>
      </c>
      <c r="I22" s="7"/>
      <c r="J22" s="7">
        <v>18</v>
      </c>
      <c r="K22" s="7"/>
      <c r="L22" s="7"/>
      <c r="M22" s="7" t="s">
        <v>13</v>
      </c>
      <c r="N22" s="5"/>
      <c r="O22" s="5"/>
    </row>
    <row r="23" spans="1:15" s="18" customFormat="1" ht="43.25" customHeight="1" x14ac:dyDescent="0.2">
      <c r="A23" s="24">
        <v>3</v>
      </c>
      <c r="B23" s="28" t="s">
        <v>398</v>
      </c>
      <c r="C23" s="11" t="s">
        <v>12</v>
      </c>
      <c r="D23" s="11">
        <v>3</v>
      </c>
      <c r="E23" s="6" t="s">
        <v>15</v>
      </c>
      <c r="F23" s="6"/>
      <c r="G23" s="6" t="s">
        <v>399</v>
      </c>
      <c r="H23" s="7" t="s">
        <v>192</v>
      </c>
      <c r="I23" s="11"/>
      <c r="J23" s="11">
        <v>18</v>
      </c>
      <c r="K23" s="11"/>
      <c r="L23" s="11"/>
      <c r="M23" s="11" t="s">
        <v>13</v>
      </c>
      <c r="N23" s="6"/>
      <c r="O23" s="6"/>
    </row>
    <row r="24" spans="1:15" ht="43.25" customHeight="1" x14ac:dyDescent="0.2">
      <c r="A24" s="25">
        <v>4</v>
      </c>
      <c r="B24" s="29" t="s">
        <v>400</v>
      </c>
      <c r="C24" s="7" t="s">
        <v>12</v>
      </c>
      <c r="D24" s="7">
        <v>6</v>
      </c>
      <c r="E24" s="5" t="s">
        <v>15</v>
      </c>
      <c r="F24" s="5"/>
      <c r="G24" s="5" t="s">
        <v>401</v>
      </c>
      <c r="H24" s="7"/>
      <c r="I24" s="7"/>
      <c r="J24" s="7"/>
      <c r="K24" s="7"/>
      <c r="L24" s="7"/>
      <c r="M24" s="7" t="s">
        <v>13</v>
      </c>
      <c r="N24" s="5"/>
      <c r="O24" s="5"/>
    </row>
    <row r="25" spans="1:15" ht="43.25" customHeight="1" x14ac:dyDescent="0.2">
      <c r="A25" s="25" t="s">
        <v>375</v>
      </c>
      <c r="B25" s="29" t="s">
        <v>402</v>
      </c>
      <c r="C25" s="7" t="s">
        <v>21</v>
      </c>
      <c r="D25" s="7"/>
      <c r="E25" s="5" t="s">
        <v>15</v>
      </c>
      <c r="F25" s="5"/>
      <c r="G25" s="5" t="s">
        <v>403</v>
      </c>
      <c r="H25" s="7" t="s">
        <v>192</v>
      </c>
      <c r="I25" s="7">
        <v>18</v>
      </c>
      <c r="J25" s="7"/>
      <c r="K25" s="7"/>
      <c r="L25" s="7"/>
      <c r="M25" s="7" t="s">
        <v>13</v>
      </c>
      <c r="N25" s="5"/>
      <c r="O25" s="5" t="s">
        <v>426</v>
      </c>
    </row>
    <row r="26" spans="1:15" ht="43.25" customHeight="1" x14ac:dyDescent="0.2">
      <c r="A26" s="25" t="s">
        <v>378</v>
      </c>
      <c r="B26" s="29" t="s">
        <v>404</v>
      </c>
      <c r="C26" s="7" t="s">
        <v>21</v>
      </c>
      <c r="D26" s="7"/>
      <c r="E26" s="5" t="s">
        <v>15</v>
      </c>
      <c r="F26" s="5"/>
      <c r="G26" s="5" t="s">
        <v>405</v>
      </c>
      <c r="H26" s="7" t="s">
        <v>192</v>
      </c>
      <c r="I26" s="7">
        <v>18</v>
      </c>
      <c r="J26" s="7"/>
      <c r="K26" s="7"/>
      <c r="L26" s="7"/>
      <c r="M26" s="7" t="s">
        <v>13</v>
      </c>
      <c r="N26" s="5"/>
      <c r="O26" s="5"/>
    </row>
    <row r="27" spans="1:15" ht="43.25" customHeight="1" x14ac:dyDescent="0.2">
      <c r="A27" s="25">
        <v>5</v>
      </c>
      <c r="B27" s="29" t="s">
        <v>406</v>
      </c>
      <c r="C27" s="7" t="s">
        <v>12</v>
      </c>
      <c r="D27" s="7">
        <v>6</v>
      </c>
      <c r="E27" s="5" t="s">
        <v>15</v>
      </c>
      <c r="F27" s="5"/>
      <c r="G27" s="5" t="s">
        <v>407</v>
      </c>
      <c r="H27" s="7"/>
      <c r="I27" s="7"/>
      <c r="J27" s="7"/>
      <c r="K27" s="7"/>
      <c r="L27" s="7"/>
      <c r="M27" s="7" t="s">
        <v>13</v>
      </c>
      <c r="N27" s="5"/>
      <c r="O27" s="5"/>
    </row>
    <row r="28" spans="1:15" ht="43.25" customHeight="1" x14ac:dyDescent="0.2">
      <c r="A28" s="25" t="s">
        <v>408</v>
      </c>
      <c r="B28" s="29" t="s">
        <v>409</v>
      </c>
      <c r="C28" s="7" t="s">
        <v>21</v>
      </c>
      <c r="D28" s="7"/>
      <c r="E28" s="5" t="s">
        <v>15</v>
      </c>
      <c r="F28" s="5"/>
      <c r="G28" s="5" t="s">
        <v>410</v>
      </c>
      <c r="H28" s="7" t="s">
        <v>192</v>
      </c>
      <c r="I28" s="16">
        <v>18</v>
      </c>
      <c r="J28" s="7"/>
      <c r="K28" s="7"/>
      <c r="L28" s="7"/>
      <c r="M28" s="7" t="s">
        <v>13</v>
      </c>
      <c r="N28" s="5"/>
      <c r="O28" s="5"/>
    </row>
    <row r="29" spans="1:15" ht="43.25" customHeight="1" x14ac:dyDescent="0.2">
      <c r="A29" s="25" t="s">
        <v>411</v>
      </c>
      <c r="B29" s="29" t="s">
        <v>412</v>
      </c>
      <c r="C29" s="7" t="s">
        <v>21</v>
      </c>
      <c r="D29" s="7"/>
      <c r="E29" s="5" t="s">
        <v>15</v>
      </c>
      <c r="F29" s="5"/>
      <c r="G29" s="5" t="s">
        <v>413</v>
      </c>
      <c r="H29" s="7" t="s">
        <v>192</v>
      </c>
      <c r="I29" s="7">
        <v>18</v>
      </c>
      <c r="J29" s="7"/>
      <c r="K29" s="7"/>
      <c r="L29" s="7"/>
      <c r="M29" s="7" t="s">
        <v>13</v>
      </c>
      <c r="N29" s="5"/>
      <c r="O29" s="5"/>
    </row>
    <row r="30" spans="1:15" ht="43.25" customHeight="1" x14ac:dyDescent="0.2">
      <c r="A30" s="25">
        <v>6</v>
      </c>
      <c r="B30" s="29" t="s">
        <v>414</v>
      </c>
      <c r="C30" s="7" t="s">
        <v>12</v>
      </c>
      <c r="D30" s="7">
        <v>6</v>
      </c>
      <c r="E30" s="5" t="s">
        <v>15</v>
      </c>
      <c r="F30" s="5"/>
      <c r="G30" s="5" t="s">
        <v>415</v>
      </c>
      <c r="H30" s="7"/>
      <c r="I30" s="7"/>
      <c r="J30" s="7"/>
      <c r="K30" s="7"/>
      <c r="L30" s="7"/>
      <c r="M30" s="7" t="s">
        <v>13</v>
      </c>
      <c r="N30" s="5"/>
      <c r="O30" s="5"/>
    </row>
    <row r="31" spans="1:15" ht="43.25" customHeight="1" x14ac:dyDescent="0.2">
      <c r="A31" s="25" t="s">
        <v>316</v>
      </c>
      <c r="B31" s="29" t="s">
        <v>416</v>
      </c>
      <c r="C31" s="7" t="s">
        <v>21</v>
      </c>
      <c r="D31" s="7"/>
      <c r="E31" s="5" t="s">
        <v>15</v>
      </c>
      <c r="F31" s="5"/>
      <c r="G31" s="5" t="s">
        <v>417</v>
      </c>
      <c r="H31" s="7" t="s">
        <v>192</v>
      </c>
      <c r="I31" s="7">
        <v>18</v>
      </c>
      <c r="J31" s="7"/>
      <c r="K31" s="7"/>
      <c r="L31" s="7"/>
      <c r="M31" s="7" t="s">
        <v>13</v>
      </c>
      <c r="N31" s="5"/>
      <c r="O31" s="5"/>
    </row>
    <row r="32" spans="1:15" ht="43.25" customHeight="1" x14ac:dyDescent="0.2">
      <c r="A32" s="25" t="s">
        <v>319</v>
      </c>
      <c r="B32" s="29" t="s">
        <v>418</v>
      </c>
      <c r="C32" s="7" t="s">
        <v>21</v>
      </c>
      <c r="D32" s="7"/>
      <c r="E32" s="5" t="s">
        <v>15</v>
      </c>
      <c r="F32" s="5"/>
      <c r="G32" s="5" t="s">
        <v>419</v>
      </c>
      <c r="H32" s="7" t="s">
        <v>192</v>
      </c>
      <c r="I32" s="7">
        <v>18</v>
      </c>
      <c r="J32" s="7"/>
      <c r="K32" s="7"/>
      <c r="L32" s="7"/>
      <c r="M32" s="7" t="s">
        <v>13</v>
      </c>
      <c r="N32" s="5"/>
      <c r="O32" s="5"/>
    </row>
    <row r="33" spans="1:15" ht="43.25" customHeight="1" x14ac:dyDescent="0.2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105" priority="4">
      <formula>$C1="Option"</formula>
    </cfRule>
  </conditionalFormatting>
  <conditionalFormatting sqref="A1:O9 A10:E10 K10:O11 A11:D11 A12:O12 A13:H13 J13:O16 A14:F14 A15:H15 A16:F16 A17:O24 A25:N25 A26:O999">
    <cfRule type="expression" dxfId="104" priority="8">
      <formula>$F1="Modification"</formula>
    </cfRule>
    <cfRule type="expression" dxfId="103" priority="9">
      <formula>$F1="Création"</formula>
    </cfRule>
  </conditionalFormatting>
  <conditionalFormatting sqref="A1:O9 K10:O11 A12:O12 J13:O16 A17:O24 A25:N25 A26:O999 A10:E10 A11:D11 A13:H13 A14:F14 A15:H15 A16:F16">
    <cfRule type="expression" dxfId="102" priority="7">
      <formula>$F1="Fermeture"</formula>
    </cfRule>
  </conditionalFormatting>
  <conditionalFormatting sqref="N1:N999">
    <cfRule type="expression" dxfId="101" priority="6">
      <formula>$M1="Porteuse"</formula>
    </cfRule>
  </conditionalFormatting>
  <conditionalFormatting sqref="O25">
    <cfRule type="expression" dxfId="100" priority="1">
      <formula>$F25="Fermeture"</formula>
    </cfRule>
    <cfRule type="expression" dxfId="99" priority="2">
      <formula>$F25="Modification"</formula>
    </cfRule>
    <cfRule type="expression" dxfId="98" priority="3">
      <formula>$F25="Création"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List_NatureELP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G35" sqref="G35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20.66406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6640625" customWidth="1"/>
  </cols>
  <sheetData>
    <row r="1" spans="1:19" x14ac:dyDescent="0.2">
      <c r="A1" s="107"/>
      <c r="B1" s="107"/>
      <c r="C1" s="107"/>
      <c r="D1" s="107"/>
      <c r="E1" s="107"/>
      <c r="F1" s="107"/>
      <c r="G1" s="107"/>
      <c r="H1" s="107"/>
      <c r="I1" s="107"/>
      <c r="J1" s="38"/>
    </row>
    <row r="2" spans="1:19" x14ac:dyDescent="0.2">
      <c r="A2" s="107"/>
      <c r="B2" s="107"/>
      <c r="C2" s="107"/>
      <c r="D2" s="107"/>
      <c r="E2" s="107"/>
      <c r="F2" s="107"/>
      <c r="G2" s="107"/>
      <c r="H2" s="107"/>
      <c r="I2" s="107"/>
      <c r="J2" s="38"/>
    </row>
    <row r="3" spans="1:19" x14ac:dyDescent="0.2">
      <c r="A3" s="107"/>
      <c r="B3" s="107"/>
      <c r="C3" s="107"/>
      <c r="D3" s="107"/>
      <c r="E3" s="107"/>
      <c r="F3" s="107"/>
      <c r="G3" s="107"/>
      <c r="H3" s="107"/>
      <c r="I3" s="107"/>
      <c r="J3" s="38"/>
    </row>
    <row r="4" spans="1:19" x14ac:dyDescent="0.2">
      <c r="A4" s="107"/>
      <c r="B4" s="107"/>
      <c r="C4" s="107"/>
      <c r="D4" s="107"/>
      <c r="E4" s="107"/>
      <c r="F4" s="107"/>
      <c r="G4" s="107"/>
      <c r="H4" s="107"/>
      <c r="I4" s="107"/>
      <c r="J4" s="38"/>
    </row>
    <row r="5" spans="1:19" x14ac:dyDescent="0.2">
      <c r="A5" s="107"/>
      <c r="B5" s="107"/>
      <c r="C5" s="107"/>
      <c r="D5" s="107"/>
      <c r="E5" s="107"/>
      <c r="F5" s="107"/>
      <c r="G5" s="107"/>
      <c r="H5" s="107"/>
      <c r="I5" s="107"/>
      <c r="J5" s="38"/>
    </row>
    <row r="6" spans="1:19" x14ac:dyDescent="0.2">
      <c r="A6" s="107"/>
      <c r="B6" s="107"/>
      <c r="C6" s="107"/>
      <c r="D6" s="107"/>
      <c r="E6" s="107"/>
      <c r="F6" s="107"/>
      <c r="G6" s="107"/>
      <c r="H6" s="107"/>
      <c r="I6" s="107"/>
      <c r="J6" s="38"/>
    </row>
    <row r="7" spans="1:19" ht="14.5" customHeight="1" x14ac:dyDescent="0.2">
      <c r="A7" s="132" t="s">
        <v>336</v>
      </c>
      <c r="B7" s="131" t="str">
        <f>'Fiche Générale'!B2</f>
        <v>ODYSSEE</v>
      </c>
      <c r="C7" s="92" t="s">
        <v>269</v>
      </c>
      <c r="D7" s="92"/>
      <c r="E7" s="129" t="str">
        <f>'Fiche Générale'!B3</f>
        <v>Sciences sociales</v>
      </c>
      <c r="F7" s="130"/>
      <c r="G7" s="92" t="s">
        <v>337</v>
      </c>
      <c r="H7" s="131" t="str">
        <f>'Fiche Générale'!B4</f>
        <v>HMSCS18</v>
      </c>
      <c r="I7" s="131"/>
      <c r="J7" s="39"/>
      <c r="K7" s="23"/>
    </row>
    <row r="8" spans="1:19" ht="14.5" customHeight="1" x14ac:dyDescent="0.2">
      <c r="A8" s="133"/>
      <c r="B8" s="131"/>
      <c r="C8" s="92"/>
      <c r="D8" s="92"/>
      <c r="E8" s="129"/>
      <c r="F8" s="130"/>
      <c r="G8" s="92"/>
      <c r="H8" s="131"/>
      <c r="I8" s="131"/>
      <c r="J8" s="39"/>
      <c r="K8" s="23"/>
    </row>
    <row r="9" spans="1:19" ht="14.5" customHeight="1" x14ac:dyDescent="0.2">
      <c r="A9" s="133"/>
      <c r="B9" s="131"/>
      <c r="C9" s="92"/>
      <c r="D9" s="92"/>
      <c r="E9" s="129"/>
      <c r="F9" s="130"/>
      <c r="G9" s="92"/>
      <c r="H9" s="131"/>
      <c r="I9" s="131"/>
      <c r="J9" s="39"/>
      <c r="K9" s="23"/>
    </row>
    <row r="10" spans="1:19" ht="14.5" customHeight="1" x14ac:dyDescent="0.2">
      <c r="A10" s="133"/>
      <c r="B10" s="131"/>
      <c r="C10" s="93" t="s">
        <v>271</v>
      </c>
      <c r="D10" s="93"/>
      <c r="E10" s="100" t="str">
        <f>'Fiche Générale'!C12</f>
        <v>Anthropologie des techniques et des innovations. Sociétés, environnements, territoires</v>
      </c>
      <c r="F10" s="101"/>
      <c r="G10" s="101"/>
      <c r="H10" s="101"/>
      <c r="I10" s="102"/>
      <c r="J10" s="40"/>
      <c r="K10" s="23"/>
    </row>
    <row r="11" spans="1:19" ht="14.5" customHeight="1" x14ac:dyDescent="0.2">
      <c r="A11" s="134"/>
      <c r="B11" s="131"/>
      <c r="C11" s="93"/>
      <c r="D11" s="93"/>
      <c r="E11" s="103"/>
      <c r="F11" s="104"/>
      <c r="G11" s="104"/>
      <c r="H11" s="104"/>
      <c r="I11" s="105"/>
      <c r="J11" s="40"/>
      <c r="K11" s="23"/>
    </row>
    <row r="12" spans="1:19" x14ac:dyDescent="0.2">
      <c r="C12" s="18"/>
      <c r="I12" s="13"/>
      <c r="J12" s="13"/>
      <c r="M12" s="109" t="s">
        <v>338</v>
      </c>
      <c r="N12" s="110"/>
      <c r="O12" s="125"/>
      <c r="P12" s="109" t="s">
        <v>339</v>
      </c>
      <c r="Q12" s="110"/>
      <c r="R12" s="110"/>
      <c r="S12" s="125"/>
    </row>
    <row r="13" spans="1:19" x14ac:dyDescent="0.2">
      <c r="A13" s="113" t="s">
        <v>272</v>
      </c>
      <c r="B13" s="55" t="str">
        <f>'S3 Maquette'!B13:B14</f>
        <v>2ème Année</v>
      </c>
      <c r="C13" s="55"/>
      <c r="D13" s="113" t="s">
        <v>340</v>
      </c>
      <c r="E13" s="115" t="str">
        <f>'S3 Maquette'!E13:F14</f>
        <v>HMSAN2</v>
      </c>
      <c r="F13" s="115"/>
      <c r="G13" s="115"/>
      <c r="H13" s="108" t="s">
        <v>341</v>
      </c>
      <c r="I13" s="108"/>
      <c r="J13" s="41"/>
      <c r="M13" s="111"/>
      <c r="N13" s="112"/>
      <c r="O13" s="126"/>
      <c r="P13" s="111"/>
      <c r="Q13" s="112"/>
      <c r="R13" s="112"/>
      <c r="S13" s="126"/>
    </row>
    <row r="14" spans="1:19" x14ac:dyDescent="0.2">
      <c r="A14" s="114"/>
      <c r="B14" s="55"/>
      <c r="C14" s="55"/>
      <c r="D14" s="114"/>
      <c r="E14" s="115"/>
      <c r="F14" s="115"/>
      <c r="G14" s="115"/>
      <c r="H14" s="108"/>
      <c r="I14" s="108"/>
      <c r="J14" s="41"/>
      <c r="M14" s="108" t="s">
        <v>342</v>
      </c>
      <c r="N14" s="109" t="s">
        <v>343</v>
      </c>
      <c r="O14" s="125"/>
      <c r="P14" s="107"/>
      <c r="Q14" s="116"/>
      <c r="R14" s="119"/>
      <c r="S14" s="113"/>
    </row>
    <row r="15" spans="1:19" x14ac:dyDescent="0.2">
      <c r="A15" s="113" t="s">
        <v>344</v>
      </c>
      <c r="B15" s="57" t="str">
        <f>'S3 Maquette'!B15:B16</f>
        <v>Semestre 3</v>
      </c>
      <c r="C15" s="58"/>
      <c r="D15" s="113" t="s">
        <v>345</v>
      </c>
      <c r="E15" s="115" t="str">
        <f>'S3 Maquette'!E15:F16</f>
        <v>HMS3SAN</v>
      </c>
      <c r="F15" s="115"/>
      <c r="G15" s="115"/>
      <c r="H15" s="121" t="str">
        <f>'Fiche Générale'!B5</f>
        <v>Seconde Chance</v>
      </c>
      <c r="I15" s="122"/>
      <c r="J15" s="42"/>
      <c r="M15" s="108"/>
      <c r="N15" s="127"/>
      <c r="O15" s="128"/>
      <c r="P15" s="107"/>
      <c r="Q15" s="117"/>
      <c r="R15" s="119"/>
      <c r="S15" s="120"/>
    </row>
    <row r="16" spans="1:19" x14ac:dyDescent="0.2">
      <c r="A16" s="114"/>
      <c r="B16" s="60"/>
      <c r="C16" s="61"/>
      <c r="D16" s="114"/>
      <c r="E16" s="115"/>
      <c r="F16" s="115"/>
      <c r="G16" s="115"/>
      <c r="H16" s="123"/>
      <c r="I16" s="124"/>
      <c r="J16" s="42"/>
      <c r="M16" s="108"/>
      <c r="N16" s="127"/>
      <c r="O16" s="128"/>
      <c r="P16" s="107"/>
      <c r="Q16" s="117"/>
      <c r="R16" s="119"/>
      <c r="S16" s="120"/>
    </row>
    <row r="17" spans="1:20" x14ac:dyDescent="0.2">
      <c r="L17" s="19"/>
      <c r="M17" s="108"/>
      <c r="N17" s="111"/>
      <c r="O17" s="126"/>
      <c r="P17" s="107"/>
      <c r="Q17" s="118"/>
      <c r="R17" s="119"/>
      <c r="S17" s="114"/>
    </row>
    <row r="18" spans="1:20" ht="59.5" customHeight="1" x14ac:dyDescent="0.2">
      <c r="A18" s="3" t="s">
        <v>346</v>
      </c>
      <c r="B18" s="43" t="s">
        <v>347</v>
      </c>
      <c r="C18" s="3" t="s">
        <v>5</v>
      </c>
      <c r="D18" s="3" t="s">
        <v>348</v>
      </c>
      <c r="E18" s="3" t="s">
        <v>349</v>
      </c>
      <c r="F18" s="3" t="s">
        <v>350</v>
      </c>
      <c r="G18" s="3" t="s">
        <v>351</v>
      </c>
      <c r="H18" s="3" t="s">
        <v>352</v>
      </c>
      <c r="I18" s="3" t="s">
        <v>353</v>
      </c>
      <c r="J18" s="3" t="s">
        <v>354</v>
      </c>
      <c r="K18" s="3" t="s">
        <v>355</v>
      </c>
      <c r="L18" s="3" t="s">
        <v>356</v>
      </c>
      <c r="M18" s="3" t="s">
        <v>357</v>
      </c>
      <c r="N18" s="3" t="s">
        <v>347</v>
      </c>
      <c r="O18" s="3" t="s">
        <v>358</v>
      </c>
      <c r="P18" s="3" t="s">
        <v>359</v>
      </c>
      <c r="Q18" s="3" t="s">
        <v>347</v>
      </c>
      <c r="R18" s="3" t="s">
        <v>358</v>
      </c>
      <c r="S18" s="4" t="s">
        <v>360</v>
      </c>
      <c r="T18" s="4" t="s">
        <v>361</v>
      </c>
    </row>
    <row r="19" spans="1:20" ht="30.5" customHeight="1" x14ac:dyDescent="0.2">
      <c r="A19" s="47" t="str">
        <f>'S3 Maquette'!B19</f>
        <v>Switch ODYSSEE</v>
      </c>
      <c r="B19" s="47" t="str">
        <f>'S3 Maquette'!C19</f>
        <v>UE</v>
      </c>
      <c r="C19" s="46">
        <f>'S3 Maquette'!F19</f>
        <v>0</v>
      </c>
      <c r="D19" s="7">
        <v>1</v>
      </c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5" customHeight="1" x14ac:dyDescent="0.2">
      <c r="A20" s="47" t="str">
        <f>'S3 Maquette'!B20</f>
        <v>Méthodes et ingénierie du projet</v>
      </c>
      <c r="B20" s="47" t="str">
        <f>'S3 Maquette'!C20</f>
        <v>UE</v>
      </c>
      <c r="C20" s="46">
        <f>'S3 Maquette'!F20</f>
        <v>0</v>
      </c>
      <c r="D20" s="7">
        <v>2</v>
      </c>
      <c r="E20" s="7" t="s">
        <v>362</v>
      </c>
      <c r="F20" s="7" t="s">
        <v>362</v>
      </c>
      <c r="G20" s="135" t="s">
        <v>362</v>
      </c>
      <c r="H20" s="44" t="s">
        <v>362</v>
      </c>
      <c r="I20" s="44" t="s">
        <v>362</v>
      </c>
      <c r="J20" s="137">
        <v>10</v>
      </c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5" customHeight="1" x14ac:dyDescent="0.2">
      <c r="A21" s="47" t="str">
        <f>'S3 Maquette'!B21</f>
        <v>Problématisation</v>
      </c>
      <c r="B21" s="47" t="str">
        <f>'S3 Maquette'!C21</f>
        <v>ECUE</v>
      </c>
      <c r="C21" s="46">
        <f>'S3 Maquette'!F21</f>
        <v>0</v>
      </c>
      <c r="D21" s="136">
        <v>1</v>
      </c>
      <c r="E21" s="7" t="s">
        <v>362</v>
      </c>
      <c r="F21" s="7" t="s">
        <v>362</v>
      </c>
      <c r="G21" s="135" t="s">
        <v>362</v>
      </c>
      <c r="H21" s="44" t="s">
        <v>362</v>
      </c>
      <c r="I21" s="44" t="s">
        <v>362</v>
      </c>
      <c r="J21" s="137">
        <v>10</v>
      </c>
      <c r="K21" s="44" t="s">
        <v>9</v>
      </c>
      <c r="L21" s="44"/>
      <c r="M21" s="44">
        <v>2</v>
      </c>
      <c r="N21" s="44"/>
      <c r="O21" s="44"/>
      <c r="P21" s="44" t="s">
        <v>18</v>
      </c>
      <c r="Q21" s="44" t="s">
        <v>34</v>
      </c>
      <c r="R21" s="44"/>
      <c r="S21" s="12" t="s">
        <v>420</v>
      </c>
      <c r="T21" s="1"/>
    </row>
    <row r="22" spans="1:20" ht="30.5" customHeight="1" x14ac:dyDescent="0.2">
      <c r="A22" s="47" t="str">
        <f>'S3 Maquette'!B22</f>
        <v>Enquête de terrain collective</v>
      </c>
      <c r="B22" s="47" t="str">
        <f>'S3 Maquette'!C22</f>
        <v>ECUE</v>
      </c>
      <c r="C22" s="46">
        <f>'S3 Maquette'!F22</f>
        <v>0</v>
      </c>
      <c r="D22" s="136">
        <v>1</v>
      </c>
      <c r="E22" s="7" t="s">
        <v>362</v>
      </c>
      <c r="F22" s="7" t="s">
        <v>362</v>
      </c>
      <c r="G22" s="135" t="s">
        <v>362</v>
      </c>
      <c r="H22" s="44" t="s">
        <v>362</v>
      </c>
      <c r="I22" s="44" t="s">
        <v>362</v>
      </c>
      <c r="J22" s="137">
        <v>10</v>
      </c>
      <c r="K22" s="44" t="s">
        <v>9</v>
      </c>
      <c r="L22" s="44"/>
      <c r="M22" s="44">
        <v>2</v>
      </c>
      <c r="N22" s="44"/>
      <c r="O22" s="44"/>
      <c r="P22" s="44" t="s">
        <v>18</v>
      </c>
      <c r="Q22" s="44" t="s">
        <v>34</v>
      </c>
      <c r="R22" s="44"/>
      <c r="S22" s="12" t="s">
        <v>420</v>
      </c>
      <c r="T22" s="1"/>
    </row>
    <row r="23" spans="1:20" ht="30.5" customHeight="1" x14ac:dyDescent="0.2">
      <c r="A23" s="47" t="str">
        <f>'S3 Maquette'!B23</f>
        <v>Projet science et société</v>
      </c>
      <c r="B23" s="47" t="str">
        <f>'S3 Maquette'!C23</f>
        <v>UE</v>
      </c>
      <c r="C23" s="46">
        <f>'S3 Maquette'!F23</f>
        <v>0</v>
      </c>
      <c r="D23" s="7">
        <v>1</v>
      </c>
      <c r="E23" s="7" t="s">
        <v>362</v>
      </c>
      <c r="F23" s="7" t="s">
        <v>362</v>
      </c>
      <c r="G23" s="135" t="s">
        <v>362</v>
      </c>
      <c r="H23" s="44" t="s">
        <v>362</v>
      </c>
      <c r="I23" s="44" t="s">
        <v>362</v>
      </c>
      <c r="J23" s="137">
        <v>10</v>
      </c>
      <c r="K23" s="44" t="s">
        <v>18</v>
      </c>
      <c r="L23" s="44"/>
      <c r="M23" s="44"/>
      <c r="N23" s="44" t="s">
        <v>34</v>
      </c>
      <c r="O23" s="44"/>
      <c r="P23" s="44" t="s">
        <v>18</v>
      </c>
      <c r="Q23" s="44" t="s">
        <v>34</v>
      </c>
      <c r="R23" s="44"/>
      <c r="S23" s="12" t="s">
        <v>420</v>
      </c>
      <c r="T23" s="1"/>
    </row>
    <row r="24" spans="1:20" ht="30.5" customHeight="1" x14ac:dyDescent="0.2">
      <c r="A24" s="47" t="str">
        <f>'S3 Maquette'!B24</f>
        <v>Séminaire de spécialisation 1</v>
      </c>
      <c r="B24" s="47" t="str">
        <f>'S3 Maquette'!C24</f>
        <v>UE</v>
      </c>
      <c r="C24" s="46">
        <f>'S3 Maquette'!F24</f>
        <v>0</v>
      </c>
      <c r="D24" s="7">
        <v>2</v>
      </c>
      <c r="E24" s="7" t="s">
        <v>362</v>
      </c>
      <c r="F24" s="7" t="s">
        <v>362</v>
      </c>
      <c r="G24" s="135" t="s">
        <v>362</v>
      </c>
      <c r="H24" s="44" t="s">
        <v>362</v>
      </c>
      <c r="I24" s="44" t="s">
        <v>362</v>
      </c>
      <c r="J24" s="137">
        <v>10</v>
      </c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5" customHeight="1" x14ac:dyDescent="0.2">
      <c r="A25" s="47" t="str">
        <f>'S3 Maquette'!B25</f>
        <v>Eau, société et développement durable</v>
      </c>
      <c r="B25" s="47" t="str">
        <f>'S3 Maquette'!C25</f>
        <v>ECUE</v>
      </c>
      <c r="C25" s="46">
        <f>'S3 Maquette'!F25</f>
        <v>0</v>
      </c>
      <c r="D25" s="136">
        <v>1</v>
      </c>
      <c r="E25" s="7" t="s">
        <v>362</v>
      </c>
      <c r="F25" s="7" t="s">
        <v>362</v>
      </c>
      <c r="G25" s="135" t="s">
        <v>362</v>
      </c>
      <c r="H25" s="44" t="s">
        <v>362</v>
      </c>
      <c r="I25" s="44" t="s">
        <v>362</v>
      </c>
      <c r="J25" s="137">
        <v>10</v>
      </c>
      <c r="K25" s="44" t="s">
        <v>9</v>
      </c>
      <c r="L25" s="44"/>
      <c r="M25" s="44">
        <v>2</v>
      </c>
      <c r="N25" s="44"/>
      <c r="O25" s="44"/>
      <c r="P25" s="44" t="s">
        <v>18</v>
      </c>
      <c r="Q25" s="44" t="s">
        <v>34</v>
      </c>
      <c r="R25" s="44"/>
      <c r="S25" s="12" t="s">
        <v>420</v>
      </c>
      <c r="T25" s="1"/>
    </row>
    <row r="26" spans="1:20" ht="30.5" customHeight="1" x14ac:dyDescent="0.2">
      <c r="A26" s="47" t="str">
        <f>'S3 Maquette'!B26</f>
        <v>Anthropologie des activités extractives</v>
      </c>
      <c r="B26" s="47" t="str">
        <f>'S3 Maquette'!C26</f>
        <v>ECUE</v>
      </c>
      <c r="C26" s="46">
        <f>'S3 Maquette'!F26</f>
        <v>0</v>
      </c>
      <c r="D26" s="136">
        <v>1</v>
      </c>
      <c r="E26" s="7" t="s">
        <v>362</v>
      </c>
      <c r="F26" s="7" t="s">
        <v>362</v>
      </c>
      <c r="G26" s="135" t="s">
        <v>362</v>
      </c>
      <c r="H26" s="44" t="s">
        <v>362</v>
      </c>
      <c r="I26" s="44" t="s">
        <v>362</v>
      </c>
      <c r="J26" s="137">
        <v>10</v>
      </c>
      <c r="K26" s="44" t="s">
        <v>9</v>
      </c>
      <c r="L26" s="44"/>
      <c r="M26" s="44">
        <v>2</v>
      </c>
      <c r="N26" s="44"/>
      <c r="O26" s="44"/>
      <c r="P26" s="44" t="s">
        <v>18</v>
      </c>
      <c r="Q26" s="44" t="s">
        <v>34</v>
      </c>
      <c r="R26" s="44"/>
      <c r="S26" s="12" t="s">
        <v>420</v>
      </c>
      <c r="T26" s="1"/>
    </row>
    <row r="27" spans="1:20" ht="30.5" customHeight="1" x14ac:dyDescent="0.2">
      <c r="A27" s="47" t="str">
        <f>'S3 Maquette'!B27</f>
        <v>Séminaire de spécialisation 2</v>
      </c>
      <c r="B27" s="47" t="str">
        <f>'S3 Maquette'!C27</f>
        <v>UE</v>
      </c>
      <c r="C27" s="46">
        <f>'S3 Maquette'!F27</f>
        <v>0</v>
      </c>
      <c r="D27" s="7">
        <v>2</v>
      </c>
      <c r="E27" s="7" t="s">
        <v>362</v>
      </c>
      <c r="F27" s="7" t="s">
        <v>362</v>
      </c>
      <c r="G27" s="135" t="s">
        <v>362</v>
      </c>
      <c r="H27" s="44" t="s">
        <v>362</v>
      </c>
      <c r="I27" s="44" t="s">
        <v>362</v>
      </c>
      <c r="J27" s="137">
        <v>10</v>
      </c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5" customHeight="1" x14ac:dyDescent="0.2">
      <c r="A28" s="47" t="str">
        <f>'S3 Maquette'!B28</f>
        <v>Déchets, low tech et organisations sociales</v>
      </c>
      <c r="B28" s="47" t="str">
        <f>'S3 Maquette'!C28</f>
        <v>ECUE</v>
      </c>
      <c r="C28" s="46">
        <f>'S3 Maquette'!F28</f>
        <v>0</v>
      </c>
      <c r="D28" s="136">
        <v>1</v>
      </c>
      <c r="E28" s="7" t="s">
        <v>362</v>
      </c>
      <c r="F28" s="7" t="s">
        <v>362</v>
      </c>
      <c r="G28" s="135" t="s">
        <v>362</v>
      </c>
      <c r="H28" s="44" t="s">
        <v>362</v>
      </c>
      <c r="I28" s="44" t="s">
        <v>362</v>
      </c>
      <c r="J28" s="137">
        <v>10</v>
      </c>
      <c r="K28" s="44" t="s">
        <v>9</v>
      </c>
      <c r="L28" s="44"/>
      <c r="M28" s="44">
        <v>2</v>
      </c>
      <c r="N28" s="44"/>
      <c r="O28" s="44"/>
      <c r="P28" s="44" t="s">
        <v>18</v>
      </c>
      <c r="Q28" s="44" t="s">
        <v>34</v>
      </c>
      <c r="R28" s="44"/>
      <c r="S28" s="12" t="s">
        <v>420</v>
      </c>
      <c r="T28" s="1"/>
    </row>
    <row r="29" spans="1:20" ht="30.5" customHeight="1" x14ac:dyDescent="0.2">
      <c r="A29" s="47" t="str">
        <f>'S3 Maquette'!B29</f>
        <v>Traces et environnement</v>
      </c>
      <c r="B29" s="47" t="str">
        <f>'S3 Maquette'!C29</f>
        <v>ECUE</v>
      </c>
      <c r="C29" s="46">
        <f>'S3 Maquette'!F29</f>
        <v>0</v>
      </c>
      <c r="D29" s="136">
        <v>1</v>
      </c>
      <c r="E29" s="7" t="s">
        <v>362</v>
      </c>
      <c r="F29" s="7" t="s">
        <v>362</v>
      </c>
      <c r="G29" s="135" t="s">
        <v>362</v>
      </c>
      <c r="H29" s="44" t="s">
        <v>362</v>
      </c>
      <c r="I29" s="44" t="s">
        <v>362</v>
      </c>
      <c r="J29" s="137">
        <v>10</v>
      </c>
      <c r="K29" s="44" t="s">
        <v>9</v>
      </c>
      <c r="L29" s="44"/>
      <c r="M29" s="44">
        <v>2</v>
      </c>
      <c r="N29" s="44"/>
      <c r="O29" s="44"/>
      <c r="P29" s="44" t="s">
        <v>18</v>
      </c>
      <c r="Q29" s="44" t="s">
        <v>34</v>
      </c>
      <c r="R29" s="44"/>
      <c r="S29" s="12" t="s">
        <v>420</v>
      </c>
      <c r="T29" s="1"/>
    </row>
    <row r="30" spans="1:20" ht="30.5" customHeight="1" x14ac:dyDescent="0.2">
      <c r="A30" s="47" t="str">
        <f>'S3 Maquette'!B30</f>
        <v>Séminaire de spécialisation 3</v>
      </c>
      <c r="B30" s="47" t="str">
        <f>'S3 Maquette'!C30</f>
        <v>UE</v>
      </c>
      <c r="C30" s="46">
        <f>'S3 Maquette'!F30</f>
        <v>0</v>
      </c>
      <c r="D30" s="7">
        <v>2</v>
      </c>
      <c r="E30" s="7" t="s">
        <v>362</v>
      </c>
      <c r="F30" s="7" t="s">
        <v>362</v>
      </c>
      <c r="G30" s="135" t="s">
        <v>362</v>
      </c>
      <c r="H30" s="44" t="s">
        <v>362</v>
      </c>
      <c r="I30" s="44" t="s">
        <v>362</v>
      </c>
      <c r="J30" s="137">
        <v>10</v>
      </c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5" customHeight="1" x14ac:dyDescent="0.2">
      <c r="A31" s="47" t="str">
        <f>'S3 Maquette'!B31</f>
        <v>Anthropologie de la santé</v>
      </c>
      <c r="B31" s="47" t="str">
        <f>'S3 Maquette'!C31</f>
        <v>ECUE</v>
      </c>
      <c r="C31" s="46">
        <f>'S3 Maquette'!F31</f>
        <v>0</v>
      </c>
      <c r="D31" s="136">
        <v>1</v>
      </c>
      <c r="E31" s="7" t="s">
        <v>362</v>
      </c>
      <c r="F31" s="7" t="s">
        <v>362</v>
      </c>
      <c r="G31" s="135" t="s">
        <v>362</v>
      </c>
      <c r="H31" s="44" t="s">
        <v>362</v>
      </c>
      <c r="I31" s="44" t="s">
        <v>362</v>
      </c>
      <c r="J31" s="137">
        <v>10</v>
      </c>
      <c r="K31" s="44" t="s">
        <v>9</v>
      </c>
      <c r="L31" s="44"/>
      <c r="M31" s="44">
        <v>2</v>
      </c>
      <c r="N31" s="44"/>
      <c r="O31" s="44"/>
      <c r="P31" s="44" t="s">
        <v>18</v>
      </c>
      <c r="Q31" s="44" t="s">
        <v>34</v>
      </c>
      <c r="R31" s="44"/>
      <c r="S31" s="12" t="s">
        <v>420</v>
      </c>
      <c r="T31" s="1"/>
    </row>
    <row r="32" spans="1:20" ht="30.5" customHeight="1" x14ac:dyDescent="0.2">
      <c r="A32" s="47" t="str">
        <f>'S3 Maquette'!B32</f>
        <v>Innovation et prospective</v>
      </c>
      <c r="B32" s="47" t="str">
        <f>'S3 Maquette'!C32</f>
        <v>ECUE</v>
      </c>
      <c r="C32" s="46">
        <f>'S3 Maquette'!F32</f>
        <v>0</v>
      </c>
      <c r="D32" s="136">
        <v>1</v>
      </c>
      <c r="E32" s="7" t="s">
        <v>362</v>
      </c>
      <c r="F32" s="7" t="s">
        <v>362</v>
      </c>
      <c r="G32" s="135" t="s">
        <v>362</v>
      </c>
      <c r="H32" s="44" t="s">
        <v>362</v>
      </c>
      <c r="I32" s="44" t="s">
        <v>362</v>
      </c>
      <c r="J32" s="137">
        <v>10</v>
      </c>
      <c r="K32" s="44" t="s">
        <v>9</v>
      </c>
      <c r="L32" s="44"/>
      <c r="M32" s="44">
        <v>2</v>
      </c>
      <c r="N32" s="44"/>
      <c r="O32" s="44"/>
      <c r="P32" s="44" t="s">
        <v>18</v>
      </c>
      <c r="Q32" s="44" t="s">
        <v>34</v>
      </c>
      <c r="R32" s="44"/>
      <c r="S32" s="12" t="s">
        <v>420</v>
      </c>
      <c r="T32" s="1"/>
    </row>
    <row r="33" spans="1:20" ht="30.5" customHeight="1" x14ac:dyDescent="0.2">
      <c r="A33" s="47">
        <f>'S3 Maquette'!B33</f>
        <v>0</v>
      </c>
      <c r="B33" s="47">
        <f>'S3 Maquette'!C33</f>
        <v>0</v>
      </c>
      <c r="C33" s="46">
        <f>'S3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5" customHeight="1" x14ac:dyDescent="0.2">
      <c r="A34" s="47">
        <f>'S3 Maquette'!B34</f>
        <v>0</v>
      </c>
      <c r="B34" s="47">
        <f>'S3 Maquette'!C34</f>
        <v>0</v>
      </c>
      <c r="C34" s="46">
        <f>'S3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5" customHeight="1" x14ac:dyDescent="0.2">
      <c r="A35" s="47">
        <f>'S3 Maquette'!B35</f>
        <v>0</v>
      </c>
      <c r="B35" s="47">
        <f>'S3 Maquette'!C35</f>
        <v>0</v>
      </c>
      <c r="C35" s="46">
        <f>'S3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5" customHeight="1" x14ac:dyDescent="0.2">
      <c r="A36" s="47">
        <f>'S3 Maquette'!B36</f>
        <v>0</v>
      </c>
      <c r="B36" s="47">
        <f>'S3 Maquette'!C36</f>
        <v>0</v>
      </c>
      <c r="C36" s="46">
        <f>'S3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5" customHeight="1" x14ac:dyDescent="0.2">
      <c r="A37" s="47">
        <f>'S3 Maquette'!B37</f>
        <v>0</v>
      </c>
      <c r="B37" s="47">
        <f>'S3 Maquette'!C37</f>
        <v>0</v>
      </c>
      <c r="C37" s="46">
        <f>'S3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5" customHeight="1" x14ac:dyDescent="0.2">
      <c r="A38" s="47">
        <f>'S3 Maquette'!B38</f>
        <v>0</v>
      </c>
      <c r="B38" s="47">
        <f>'S3 Maquette'!C38</f>
        <v>0</v>
      </c>
      <c r="C38" s="46">
        <f>'S3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5" customHeight="1" x14ac:dyDescent="0.2">
      <c r="A39" s="47">
        <f>'S3 Maquette'!B39</f>
        <v>0</v>
      </c>
      <c r="B39" s="47">
        <f>'S3 Maquette'!C39</f>
        <v>0</v>
      </c>
      <c r="C39" s="46">
        <f>'S3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5" customHeight="1" x14ac:dyDescent="0.2">
      <c r="A40" s="47">
        <f>'S3 Maquette'!B40</f>
        <v>0</v>
      </c>
      <c r="B40" s="47">
        <f>'S3 Maquette'!C40</f>
        <v>0</v>
      </c>
      <c r="C40" s="46">
        <f>'S3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5" customHeight="1" x14ac:dyDescent="0.2">
      <c r="A41" s="47">
        <f>'S3 Maquette'!B41</f>
        <v>0</v>
      </c>
      <c r="B41" s="47">
        <f>'S3 Maquette'!C41</f>
        <v>0</v>
      </c>
      <c r="C41" s="46">
        <f>'S3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5" customHeight="1" x14ac:dyDescent="0.2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5" customHeight="1" x14ac:dyDescent="0.2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5" customHeight="1" x14ac:dyDescent="0.2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5" customHeight="1" x14ac:dyDescent="0.2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5" customHeight="1" x14ac:dyDescent="0.2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5" customHeight="1" x14ac:dyDescent="0.2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5" customHeight="1" x14ac:dyDescent="0.2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5" customHeight="1" x14ac:dyDescent="0.2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5" customHeight="1" x14ac:dyDescent="0.2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5" customHeight="1" x14ac:dyDescent="0.2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5" customHeight="1" x14ac:dyDescent="0.2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5" customHeight="1" x14ac:dyDescent="0.2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5" customHeight="1" x14ac:dyDescent="0.2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5" customHeight="1" x14ac:dyDescent="0.2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5" customHeight="1" x14ac:dyDescent="0.2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5" customHeight="1" x14ac:dyDescent="0.2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5" customHeight="1" x14ac:dyDescent="0.2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5" customHeight="1" x14ac:dyDescent="0.2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5" customHeight="1" x14ac:dyDescent="0.2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5" customHeight="1" x14ac:dyDescent="0.2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5" customHeight="1" x14ac:dyDescent="0.2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5" customHeight="1" x14ac:dyDescent="0.2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5" customHeight="1" x14ac:dyDescent="0.2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5" customHeight="1" x14ac:dyDescent="0.2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5" customHeight="1" x14ac:dyDescent="0.2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5" customHeight="1" x14ac:dyDescent="0.2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5" customHeight="1" x14ac:dyDescent="0.2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5" customHeight="1" x14ac:dyDescent="0.2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5" customHeight="1" x14ac:dyDescent="0.2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5" customHeight="1" x14ac:dyDescent="0.2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5" customHeight="1" x14ac:dyDescent="0.2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5" customHeight="1" x14ac:dyDescent="0.2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5" customHeight="1" x14ac:dyDescent="0.2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5" customHeight="1" x14ac:dyDescent="0.2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5" customHeight="1" x14ac:dyDescent="0.2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5" customHeight="1" x14ac:dyDescent="0.2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5" customHeight="1" x14ac:dyDescent="0.2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5" customHeight="1" x14ac:dyDescent="0.2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5" customHeight="1" x14ac:dyDescent="0.2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5" customHeight="1" x14ac:dyDescent="0.2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5" customHeight="1" x14ac:dyDescent="0.2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5" customHeight="1" x14ac:dyDescent="0.2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5" customHeight="1" x14ac:dyDescent="0.2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5" customHeight="1" x14ac:dyDescent="0.2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5" customHeight="1" x14ac:dyDescent="0.2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5" customHeight="1" x14ac:dyDescent="0.2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5" customHeight="1" x14ac:dyDescent="0.2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5" customHeight="1" x14ac:dyDescent="0.2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5" customHeight="1" x14ac:dyDescent="0.2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5" customHeight="1" x14ac:dyDescent="0.2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5" customHeight="1" x14ac:dyDescent="0.2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5" customHeight="1" x14ac:dyDescent="0.2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5" customHeight="1" x14ac:dyDescent="0.2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5" customHeight="1" x14ac:dyDescent="0.2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5" customHeight="1" x14ac:dyDescent="0.2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5" customHeight="1" x14ac:dyDescent="0.2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5" customHeight="1" x14ac:dyDescent="0.2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5" customHeight="1" x14ac:dyDescent="0.2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5" customHeight="1" x14ac:dyDescent="0.2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5" customHeight="1" x14ac:dyDescent="0.2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5" customHeight="1" x14ac:dyDescent="0.2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5" customHeight="1" x14ac:dyDescent="0.2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5" customHeight="1" x14ac:dyDescent="0.2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5" customHeight="1" x14ac:dyDescent="0.2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5" customHeight="1" x14ac:dyDescent="0.2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5" customHeight="1" x14ac:dyDescent="0.2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5" customHeight="1" x14ac:dyDescent="0.2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5" customHeight="1" x14ac:dyDescent="0.2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5" customHeight="1" x14ac:dyDescent="0.2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5" customHeight="1" x14ac:dyDescent="0.2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5" customHeight="1" x14ac:dyDescent="0.2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5" customHeight="1" x14ac:dyDescent="0.2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5" customHeight="1" x14ac:dyDescent="0.2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5" customHeight="1" x14ac:dyDescent="0.2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5" customHeight="1" x14ac:dyDescent="0.2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5" customHeight="1" x14ac:dyDescent="0.2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5" customHeight="1" x14ac:dyDescent="0.2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5" customHeight="1" x14ac:dyDescent="0.2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5" customHeight="1" x14ac:dyDescent="0.2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5" customHeight="1" x14ac:dyDescent="0.2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5" customHeight="1" x14ac:dyDescent="0.2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5" customHeight="1" x14ac:dyDescent="0.2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5" customHeight="1" x14ac:dyDescent="0.2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5" customHeight="1" x14ac:dyDescent="0.2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5" customHeight="1" x14ac:dyDescent="0.2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5" customHeight="1" x14ac:dyDescent="0.2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5" customHeight="1" x14ac:dyDescent="0.2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5" customHeight="1" x14ac:dyDescent="0.2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5" customHeight="1" x14ac:dyDescent="0.2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5" customHeight="1" x14ac:dyDescent="0.2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5" customHeight="1" x14ac:dyDescent="0.2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5" customHeight="1" x14ac:dyDescent="0.2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5" customHeight="1" x14ac:dyDescent="0.2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5" customHeight="1" x14ac:dyDescent="0.2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5" customHeight="1" x14ac:dyDescent="0.2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5" customHeight="1" x14ac:dyDescent="0.2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5" customHeight="1" x14ac:dyDescent="0.2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5" customHeight="1" x14ac:dyDescent="0.2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5" customHeight="1" x14ac:dyDescent="0.2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5" customHeight="1" x14ac:dyDescent="0.2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5" customHeight="1" x14ac:dyDescent="0.2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5" customHeight="1" x14ac:dyDescent="0.2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5" customHeight="1" x14ac:dyDescent="0.2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5" customHeight="1" x14ac:dyDescent="0.2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5" customHeight="1" x14ac:dyDescent="0.2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5" customHeight="1" x14ac:dyDescent="0.2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5" customHeight="1" x14ac:dyDescent="0.2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5" customHeight="1" x14ac:dyDescent="0.2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5" customHeight="1" x14ac:dyDescent="0.2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5" customHeight="1" x14ac:dyDescent="0.2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5" customHeight="1" x14ac:dyDescent="0.2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5" customHeight="1" x14ac:dyDescent="0.2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5" customHeight="1" x14ac:dyDescent="0.2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5" customHeight="1" x14ac:dyDescent="0.2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5" customHeight="1" x14ac:dyDescent="0.2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5" customHeight="1" x14ac:dyDescent="0.2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5" customHeight="1" x14ac:dyDescent="0.2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5" customHeight="1" x14ac:dyDescent="0.2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5" customHeight="1" x14ac:dyDescent="0.2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5" customHeight="1" x14ac:dyDescent="0.2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5" customHeight="1" x14ac:dyDescent="0.2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5" customHeight="1" x14ac:dyDescent="0.2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5" customHeight="1" x14ac:dyDescent="0.2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5" customHeight="1" x14ac:dyDescent="0.2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5" customHeight="1" x14ac:dyDescent="0.2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5" customHeight="1" x14ac:dyDescent="0.2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5" customHeight="1" x14ac:dyDescent="0.2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5" customHeight="1" x14ac:dyDescent="0.2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5" customHeight="1" x14ac:dyDescent="0.2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5" customHeight="1" x14ac:dyDescent="0.2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5" customHeight="1" x14ac:dyDescent="0.2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5" customHeight="1" x14ac:dyDescent="0.2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5" customHeight="1" x14ac:dyDescent="0.2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5" customHeight="1" x14ac:dyDescent="0.2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5" customHeight="1" x14ac:dyDescent="0.2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5" customHeight="1" x14ac:dyDescent="0.2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5" customHeight="1" x14ac:dyDescent="0.2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5" customHeight="1" x14ac:dyDescent="0.2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5" customHeight="1" x14ac:dyDescent="0.2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5" customHeight="1" x14ac:dyDescent="0.2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5" customHeight="1" x14ac:dyDescent="0.2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5" customHeight="1" x14ac:dyDescent="0.2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5" customHeight="1" x14ac:dyDescent="0.2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5" customHeight="1" x14ac:dyDescent="0.2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5" customHeight="1" x14ac:dyDescent="0.2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5" customHeight="1" x14ac:dyDescent="0.2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5" customHeight="1" x14ac:dyDescent="0.2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5" customHeight="1" x14ac:dyDescent="0.2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5" customHeight="1" x14ac:dyDescent="0.2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5" customHeight="1" x14ac:dyDescent="0.2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5" customHeight="1" x14ac:dyDescent="0.2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5" customHeight="1" x14ac:dyDescent="0.2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5" customHeight="1" x14ac:dyDescent="0.2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5" customHeight="1" x14ac:dyDescent="0.2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5" customHeight="1" x14ac:dyDescent="0.2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5" customHeight="1" x14ac:dyDescent="0.2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5" customHeight="1" x14ac:dyDescent="0.2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5" customHeight="1" x14ac:dyDescent="0.2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5" customHeight="1" x14ac:dyDescent="0.2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5" customHeight="1" x14ac:dyDescent="0.2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5" customHeight="1" x14ac:dyDescent="0.2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5" customHeight="1" x14ac:dyDescent="0.2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5" customHeight="1" x14ac:dyDescent="0.2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5" customHeight="1" x14ac:dyDescent="0.2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5" customHeight="1" x14ac:dyDescent="0.2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5" customHeight="1" x14ac:dyDescent="0.2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5" customHeight="1" x14ac:dyDescent="0.2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5" customHeight="1" x14ac:dyDescent="0.2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5" customHeight="1" x14ac:dyDescent="0.2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5" customHeight="1" x14ac:dyDescent="0.2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5" customHeight="1" x14ac:dyDescent="0.2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5" customHeight="1" x14ac:dyDescent="0.2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5" customHeight="1" x14ac:dyDescent="0.2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5" customHeight="1" x14ac:dyDescent="0.2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5" customHeight="1" x14ac:dyDescent="0.2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5" customHeight="1" x14ac:dyDescent="0.2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5" customHeight="1" x14ac:dyDescent="0.2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5" customHeight="1" x14ac:dyDescent="0.2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5" customHeight="1" x14ac:dyDescent="0.2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5" customHeight="1" x14ac:dyDescent="0.2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5" customHeight="1" x14ac:dyDescent="0.2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5" customHeight="1" x14ac:dyDescent="0.2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5" customHeight="1" x14ac:dyDescent="0.2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5" customHeight="1" x14ac:dyDescent="0.2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5" customHeight="1" x14ac:dyDescent="0.2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5" customHeight="1" x14ac:dyDescent="0.2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5" customHeight="1" x14ac:dyDescent="0.2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5" customHeight="1" x14ac:dyDescent="0.2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5" customHeight="1" x14ac:dyDescent="0.2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5" customHeight="1" x14ac:dyDescent="0.2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5" customHeight="1" x14ac:dyDescent="0.2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5" customHeight="1" x14ac:dyDescent="0.2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5" customHeight="1" x14ac:dyDescent="0.2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5" customHeight="1" x14ac:dyDescent="0.2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5" customHeight="1" x14ac:dyDescent="0.2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5" customHeight="1" x14ac:dyDescent="0.2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5" customHeight="1" x14ac:dyDescent="0.2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5" customHeight="1" x14ac:dyDescent="0.2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5" customHeight="1" x14ac:dyDescent="0.2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5" customHeight="1" x14ac:dyDescent="0.2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5" customHeight="1" x14ac:dyDescent="0.2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5" customHeight="1" x14ac:dyDescent="0.2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5" customHeight="1" x14ac:dyDescent="0.2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5" customHeight="1" x14ac:dyDescent="0.2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5" customHeight="1" x14ac:dyDescent="0.2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5" customHeight="1" x14ac:dyDescent="0.2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5" customHeight="1" x14ac:dyDescent="0.2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5" customHeight="1" x14ac:dyDescent="0.2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5" customHeight="1" x14ac:dyDescent="0.2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5" customHeight="1" x14ac:dyDescent="0.2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5" customHeight="1" x14ac:dyDescent="0.2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5" customHeight="1" x14ac:dyDescent="0.2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5" customHeight="1" x14ac:dyDescent="0.2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5" customHeight="1" x14ac:dyDescent="0.2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5" customHeight="1" x14ac:dyDescent="0.2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5" customHeight="1" x14ac:dyDescent="0.2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5" customHeight="1" x14ac:dyDescent="0.2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5" customHeight="1" x14ac:dyDescent="0.2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5" customHeight="1" x14ac:dyDescent="0.2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5" customHeight="1" x14ac:dyDescent="0.2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5" customHeight="1" x14ac:dyDescent="0.2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5" customHeight="1" x14ac:dyDescent="0.2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5" customHeight="1" x14ac:dyDescent="0.2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5" customHeight="1" x14ac:dyDescent="0.2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5" customHeight="1" x14ac:dyDescent="0.2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5" customHeight="1" x14ac:dyDescent="0.2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5" customHeight="1" x14ac:dyDescent="0.2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5" customHeight="1" x14ac:dyDescent="0.2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5" customHeight="1" x14ac:dyDescent="0.2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5" customHeight="1" x14ac:dyDescent="0.2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5" customHeight="1" x14ac:dyDescent="0.2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5" customHeight="1" x14ac:dyDescent="0.2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5" customHeight="1" x14ac:dyDescent="0.2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5" customHeight="1" x14ac:dyDescent="0.2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5" customHeight="1" x14ac:dyDescent="0.2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5" customHeight="1" x14ac:dyDescent="0.2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5" customHeight="1" x14ac:dyDescent="0.2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5" customHeight="1" x14ac:dyDescent="0.2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5" customHeight="1" x14ac:dyDescent="0.2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5" customHeight="1" x14ac:dyDescent="0.2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5" customHeight="1" x14ac:dyDescent="0.2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5" customHeight="1" x14ac:dyDescent="0.2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5" customHeight="1" x14ac:dyDescent="0.2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5" customHeight="1" x14ac:dyDescent="0.2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5" customHeight="1" x14ac:dyDescent="0.2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5" customHeight="1" x14ac:dyDescent="0.2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5" customHeight="1" x14ac:dyDescent="0.2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5" customHeight="1" x14ac:dyDescent="0.2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5" customHeight="1" x14ac:dyDescent="0.2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5" customHeight="1" x14ac:dyDescent="0.2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5" customHeight="1" x14ac:dyDescent="0.2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5" customHeight="1" x14ac:dyDescent="0.2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5" customHeight="1" x14ac:dyDescent="0.2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5" customHeight="1" x14ac:dyDescent="0.2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5" customHeight="1" x14ac:dyDescent="0.2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5" customHeight="1" x14ac:dyDescent="0.2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5" customHeight="1" x14ac:dyDescent="0.2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5" customHeight="1" x14ac:dyDescent="0.2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5" customHeight="1" x14ac:dyDescent="0.2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97" priority="32">
      <formula>$C1="Parcours Pédagogique"</formula>
    </cfRule>
    <cfRule type="expression" dxfId="96" priority="33">
      <formula>$C1="BLOC"</formula>
    </cfRule>
    <cfRule type="expression" dxfId="95" priority="34">
      <formula>$C1="OPTION"</formula>
    </cfRule>
  </conditionalFormatting>
  <conditionalFormatting sqref="A18:S19 T18 A33:S300 A20:F20 K20:S32 H20:I32 A23:F24 A21:C22 E21:F22 A27:F27 A25:C26 E25:F26 A30:F30 A28:C29 E28:F29 A31:C32 E31:F32">
    <cfRule type="expression" dxfId="94" priority="41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93" priority="38">
      <formula>$D1="Modification"</formula>
    </cfRule>
    <cfRule type="expression" dxfId="92" priority="39">
      <formula>$D1="Création"</formula>
    </cfRule>
    <cfRule type="expression" dxfId="91" priority="40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90" priority="37">
      <formula>$D1="Modification MCC"</formula>
    </cfRule>
  </conditionalFormatting>
  <conditionalFormatting sqref="J1:J19 J33:J999">
    <cfRule type="expression" dxfId="89" priority="29">
      <formula>$I1="NON"</formula>
    </cfRule>
  </conditionalFormatting>
  <conditionalFormatting sqref="L18:L300">
    <cfRule type="expression" dxfId="88" priority="35">
      <formula>$K18="CT (Contrôle terminal)"</formula>
    </cfRule>
    <cfRule type="expression" dxfId="87" priority="36">
      <formula>$K18="CCI (CC Intégral)"</formula>
    </cfRule>
  </conditionalFormatting>
  <conditionalFormatting sqref="M1:M999">
    <cfRule type="expression" dxfId="86" priority="31">
      <formula>$K1="CT (Contrôle terminal)"</formula>
    </cfRule>
  </conditionalFormatting>
  <conditionalFormatting sqref="N1:O999">
    <cfRule type="expression" dxfId="85" priority="28">
      <formula>$K1="CCI (CC Intégral)"</formula>
    </cfRule>
  </conditionalFormatting>
  <conditionalFormatting sqref="P19:S300">
    <cfRule type="expression" dxfId="84" priority="30">
      <formula>$H$15="Session Unique"</formula>
    </cfRule>
  </conditionalFormatting>
  <conditionalFormatting sqref="Q1:R999">
    <cfRule type="expression" dxfId="83" priority="26">
      <formula>$P1="Autres"</formula>
    </cfRule>
  </conditionalFormatting>
  <conditionalFormatting sqref="S1:S999 T18">
    <cfRule type="expression" dxfId="82" priority="27">
      <formula>$P1="CT (Contrôle terminal)"</formula>
    </cfRule>
  </conditionalFormatting>
  <conditionalFormatting sqref="T18 A18:S19 A33:S300 A20:F20 K20:S32 H20:I32 A23:F24 A21:C22 E21:F22 A27:F27 A25:C26 E25:F26 A30:F30 A28:C29 E28:F29 A31:C32 E31:F32">
    <cfRule type="expression" dxfId="81" priority="42">
      <formula>$C18="Modification"</formula>
    </cfRule>
    <cfRule type="expression" dxfId="80" priority="43">
      <formula>$C18="Création"</formula>
    </cfRule>
    <cfRule type="expression" dxfId="79" priority="44">
      <formula>$C18="Fermeture"</formula>
    </cfRule>
  </conditionalFormatting>
  <conditionalFormatting sqref="J20:J32">
    <cfRule type="expression" dxfId="40" priority="22">
      <formula>$C20="Modification MCC"</formula>
    </cfRule>
  </conditionalFormatting>
  <conditionalFormatting sqref="J20:J32">
    <cfRule type="expression" dxfId="39" priority="21">
      <formula>$I20="NON"</formula>
    </cfRule>
  </conditionalFormatting>
  <conditionalFormatting sqref="J20:J32">
    <cfRule type="expression" dxfId="38" priority="23">
      <formula>$C20="Modification"</formula>
    </cfRule>
    <cfRule type="expression" dxfId="37" priority="24">
      <formula>$C20="Création"</formula>
    </cfRule>
    <cfRule type="expression" dxfId="36" priority="25">
      <formula>$C20="Fermeture"</formula>
    </cfRule>
  </conditionalFormatting>
  <conditionalFormatting sqref="G20:G32">
    <cfRule type="expression" dxfId="27" priority="17">
      <formula>$C20="Modification MCC"</formula>
    </cfRule>
  </conditionalFormatting>
  <conditionalFormatting sqref="G20:G32">
    <cfRule type="expression" dxfId="26" priority="18">
      <formula>$C20="Modification"</formula>
    </cfRule>
    <cfRule type="expression" dxfId="25" priority="19">
      <formula>$C20="Création"</formula>
    </cfRule>
    <cfRule type="expression" dxfId="24" priority="20">
      <formula>$C20="Fermeture"</formula>
    </cfRule>
  </conditionalFormatting>
  <conditionalFormatting sqref="D21:D22">
    <cfRule type="expression" dxfId="15" priority="13">
      <formula>$C21="Modification MCC"</formula>
    </cfRule>
  </conditionalFormatting>
  <conditionalFormatting sqref="D21:D22">
    <cfRule type="expression" dxfId="14" priority="14">
      <formula>$C21="Modification"</formula>
    </cfRule>
    <cfRule type="expression" dxfId="13" priority="15">
      <formula>$C21="Création"</formula>
    </cfRule>
    <cfRule type="expression" dxfId="12" priority="16">
      <formula>$C21="Fermeture"</formula>
    </cfRule>
  </conditionalFormatting>
  <conditionalFormatting sqref="D25:D26">
    <cfRule type="expression" dxfId="11" priority="9">
      <formula>$C25="Modification MCC"</formula>
    </cfRule>
  </conditionalFormatting>
  <conditionalFormatting sqref="D25:D26">
    <cfRule type="expression" dxfId="10" priority="10">
      <formula>$C25="Modification"</formula>
    </cfRule>
    <cfRule type="expression" dxfId="9" priority="11">
      <formula>$C25="Création"</formula>
    </cfRule>
    <cfRule type="expression" dxfId="8" priority="12">
      <formula>$C25="Fermeture"</formula>
    </cfRule>
  </conditionalFormatting>
  <conditionalFormatting sqref="D28:D29">
    <cfRule type="expression" dxfId="7" priority="5">
      <formula>$C28="Modification MCC"</formula>
    </cfRule>
  </conditionalFormatting>
  <conditionalFormatting sqref="D28:D29">
    <cfRule type="expression" dxfId="6" priority="6">
      <formula>$C28="Modification"</formula>
    </cfRule>
    <cfRule type="expression" dxfId="5" priority="7">
      <formula>$C28="Création"</formula>
    </cfRule>
    <cfRule type="expression" dxfId="4" priority="8">
      <formula>$C28="Fermeture"</formula>
    </cfRule>
  </conditionalFormatting>
  <conditionalFormatting sqref="D31:D32">
    <cfRule type="expression" dxfId="3" priority="1">
      <formula>$C31="Modification MCC"</formula>
    </cfRule>
  </conditionalFormatting>
  <conditionalFormatting sqref="D31:D32">
    <cfRule type="expression" dxfId="2" priority="2">
      <formula>$C31="Modification"</formula>
    </cfRule>
    <cfRule type="expression" dxfId="1" priority="3">
      <formula>$C31="Création"</formula>
    </cfRule>
    <cfRule type="expression" dxfId="0" priority="4">
      <formula>$C31="Fermeture"</formula>
    </cfRule>
  </conditionalFormatting>
  <dataValidations count="6">
    <dataValidation type="list" allowBlank="1" showInputMessage="1" showErrorMessage="1" sqref="E19:I300" xr:uid="{00000000-0002-0000-0800-000000000000}">
      <formula1>"OUI, NON"</formula1>
    </dataValidation>
    <dataValidation type="list" allowBlank="1" showInputMessage="1" showErrorMessage="1" sqref="P19:P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Q19:Q300 N19:N300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0F9951FFED842BEBB05FE12921CA3" ma:contentTypeVersion="3" ma:contentTypeDescription="Crée un document." ma:contentTypeScope="" ma:versionID="3eee357c9834a7e0827c6a92231e01e3">
  <xsd:schema xmlns:xsd="http://www.w3.org/2001/XMLSchema" xmlns:xs="http://www.w3.org/2001/XMLSchema" xmlns:p="http://schemas.microsoft.com/office/2006/metadata/properties" xmlns:ns2="bc9016cb-4608-4275-897f-6f85f638a6d8" targetNamespace="http://schemas.microsoft.com/office/2006/metadata/properties" ma:root="true" ma:fieldsID="51e5165215fd1ab3334d2606703fe064" ns2:_="">
    <xsd:import namespace="bc9016cb-4608-4275-897f-6f85f638a6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016cb-4608-4275-897f-6f85f638a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c9016cb-4608-4275-897f-6f85f638a6d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27B333-E4DB-4441-8B20-941F706AC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016cb-4608-4275-897f-6f85f638a6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2025-06-16T07:41:37Z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0x01010050F0F9951FFED842BEBB05FE12921CA3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{"FileActivityType":"9","FileActivityTimeStamp":"2023-11-14T12:53:33.257Z","FileActivityUsersOnPage":[{"DisplayName":"Oriane Cardi","Id":"oriane.cardi@unice.fr"},{"DisplayName":"Manon Raffray","Id":"manon.raffray@unice.fr"}],"FileActivityNavigationId":nul</vt:lpwstr>
  </property>
  <property fmtid="{D5CDD505-2E9C-101B-9397-08002B2CF9AE}" pid="9" name="TriggerFlowInfo">
    <vt:lpwstr/>
  </property>
  <property fmtid="{D5CDD505-2E9C-101B-9397-08002B2CF9AE}" pid="10" name="SharedWithUsers">
    <vt:lpwstr>272;#Manon Raffray</vt:lpwstr>
  </property>
</Properties>
</file>